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cunovodstvo1\Desktop\FIN.PLAN 26-27-28\za slati Gradu\"/>
    </mc:Choice>
  </mc:AlternateContent>
  <xr:revisionPtr revIDLastSave="0" documentId="13_ncr:1_{ED672B68-CA79-4C43-AF2F-F0BE84C9983C}" xr6:coauthVersionLast="37" xr6:coauthVersionMax="47" xr10:uidLastSave="{00000000-0000-0000-0000-000000000000}"/>
  <bookViews>
    <workbookView xWindow="0" yWindow="0" windowWidth="4080" windowHeight="9336" firstSheet="3" activeTab="6" xr2:uid="{00000000-000D-0000-FFFF-FFFF00000000}"/>
  </bookViews>
  <sheets>
    <sheet name="SAŽETAK" sheetId="12" r:id="rId1"/>
    <sheet name="Račun prihoda i rashoda" sheetId="11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8" l="1"/>
  <c r="F10" i="8" s="1"/>
  <c r="E11" i="8"/>
  <c r="E10" i="8" s="1"/>
  <c r="D21" i="8" l="1"/>
  <c r="H7" i="12"/>
  <c r="E5" i="7"/>
  <c r="G33" i="7"/>
  <c r="E33" i="7"/>
  <c r="F33" i="7"/>
  <c r="D10" i="8" l="1"/>
  <c r="G30" i="7"/>
  <c r="E30" i="7"/>
  <c r="G136" i="7"/>
  <c r="G135" i="7" s="1"/>
  <c r="G134" i="7" s="1"/>
  <c r="F136" i="7"/>
  <c r="F135" i="7" s="1"/>
  <c r="F134" i="7" s="1"/>
  <c r="E136" i="7"/>
  <c r="E135" i="7" s="1"/>
  <c r="E134" i="7" s="1"/>
  <c r="D136" i="7"/>
  <c r="D135" i="7" s="1"/>
  <c r="D134" i="7" s="1"/>
  <c r="C135" i="7"/>
  <c r="C134" i="7" s="1"/>
  <c r="G131" i="7"/>
  <c r="F131" i="7"/>
  <c r="E131" i="7"/>
  <c r="D131" i="7"/>
  <c r="C131" i="7"/>
  <c r="G129" i="7"/>
  <c r="F129" i="7"/>
  <c r="E129" i="7"/>
  <c r="D129" i="7"/>
  <c r="C129" i="7"/>
  <c r="G127" i="7"/>
  <c r="F127" i="7"/>
  <c r="E127" i="7"/>
  <c r="D127" i="7"/>
  <c r="C127" i="7"/>
  <c r="G125" i="7"/>
  <c r="F125" i="7"/>
  <c r="E125" i="7"/>
  <c r="D125" i="7"/>
  <c r="C125" i="7"/>
  <c r="G123" i="7"/>
  <c r="F123" i="7"/>
  <c r="E123" i="7"/>
  <c r="D123" i="7"/>
  <c r="C123" i="7"/>
  <c r="G121" i="7"/>
  <c r="F121" i="7"/>
  <c r="E121" i="7"/>
  <c r="D121" i="7"/>
  <c r="C121" i="7"/>
  <c r="G118" i="7"/>
  <c r="F118" i="7"/>
  <c r="E118" i="7"/>
  <c r="D118" i="7"/>
  <c r="C118" i="7"/>
  <c r="G116" i="7"/>
  <c r="F116" i="7"/>
  <c r="E116" i="7"/>
  <c r="D116" i="7"/>
  <c r="C116" i="7"/>
  <c r="G114" i="7"/>
  <c r="F114" i="7"/>
  <c r="E114" i="7"/>
  <c r="D114" i="7"/>
  <c r="C114" i="7"/>
  <c r="G112" i="7"/>
  <c r="F112" i="7"/>
  <c r="E112" i="7"/>
  <c r="D112" i="7"/>
  <c r="C112" i="7"/>
  <c r="G110" i="7"/>
  <c r="F110" i="7"/>
  <c r="E110" i="7"/>
  <c r="D110" i="7"/>
  <c r="C110" i="7"/>
  <c r="G108" i="7"/>
  <c r="F108" i="7"/>
  <c r="E108" i="7"/>
  <c r="D108" i="7"/>
  <c r="C108" i="7"/>
  <c r="G106" i="7"/>
  <c r="F106" i="7"/>
  <c r="E106" i="7"/>
  <c r="D106" i="7"/>
  <c r="G97" i="7"/>
  <c r="F97" i="7"/>
  <c r="E97" i="7"/>
  <c r="D97" i="7"/>
  <c r="C97" i="7"/>
  <c r="C93" i="7" s="1"/>
  <c r="G94" i="7"/>
  <c r="F94" i="7"/>
  <c r="E94" i="7"/>
  <c r="D94" i="7"/>
  <c r="C94" i="7"/>
  <c r="G90" i="7"/>
  <c r="G89" i="7" s="1"/>
  <c r="F90" i="7"/>
  <c r="F89" i="7" s="1"/>
  <c r="E90" i="7"/>
  <c r="E89" i="7" s="1"/>
  <c r="D90" i="7"/>
  <c r="D89" i="7" s="1"/>
  <c r="C90" i="7"/>
  <c r="C89" i="7" s="1"/>
  <c r="G87" i="7"/>
  <c r="F87" i="7"/>
  <c r="F86" i="7" s="1"/>
  <c r="E87" i="7"/>
  <c r="D87" i="7"/>
  <c r="D86" i="7" s="1"/>
  <c r="C87" i="7"/>
  <c r="C86" i="7" s="1"/>
  <c r="G86" i="7"/>
  <c r="E86" i="7"/>
  <c r="G83" i="7"/>
  <c r="G82" i="7" s="1"/>
  <c r="F83" i="7"/>
  <c r="F82" i="7" s="1"/>
  <c r="E83" i="7"/>
  <c r="E82" i="7" s="1"/>
  <c r="D83" i="7"/>
  <c r="D82" i="7" s="1"/>
  <c r="C83" i="7"/>
  <c r="C82" i="7" s="1"/>
  <c r="G80" i="7"/>
  <c r="F80" i="7"/>
  <c r="E80" i="7"/>
  <c r="D80" i="7"/>
  <c r="C80" i="7"/>
  <c r="G78" i="7"/>
  <c r="F78" i="7"/>
  <c r="E78" i="7"/>
  <c r="D78" i="7"/>
  <c r="C78" i="7"/>
  <c r="G75" i="7"/>
  <c r="G74" i="7" s="1"/>
  <c r="F75" i="7"/>
  <c r="F74" i="7" s="1"/>
  <c r="E75" i="7"/>
  <c r="E74" i="7" s="1"/>
  <c r="D75" i="7"/>
  <c r="D74" i="7" s="1"/>
  <c r="C75" i="7"/>
  <c r="C74" i="7" s="1"/>
  <c r="G67" i="7"/>
  <c r="F67" i="7"/>
  <c r="E67" i="7"/>
  <c r="D67" i="7"/>
  <c r="C67" i="7"/>
  <c r="G65" i="7"/>
  <c r="F65" i="7"/>
  <c r="E65" i="7"/>
  <c r="D65" i="7"/>
  <c r="C65" i="7"/>
  <c r="G62" i="7"/>
  <c r="G61" i="7" s="1"/>
  <c r="F62" i="7"/>
  <c r="F61" i="7" s="1"/>
  <c r="E62" i="7"/>
  <c r="E61" i="7" s="1"/>
  <c r="D62" i="7"/>
  <c r="D61" i="7" s="1"/>
  <c r="C62" i="7"/>
  <c r="C61" i="7" s="1"/>
  <c r="G59" i="7"/>
  <c r="G58" i="7" s="1"/>
  <c r="F59" i="7"/>
  <c r="F58" i="7" s="1"/>
  <c r="E59" i="7"/>
  <c r="E58" i="7" s="1"/>
  <c r="D59" i="7"/>
  <c r="D58" i="7" s="1"/>
  <c r="C59" i="7"/>
  <c r="C58" i="7" s="1"/>
  <c r="G55" i="7"/>
  <c r="G54" i="7" s="1"/>
  <c r="F55" i="7"/>
  <c r="F54" i="7" s="1"/>
  <c r="E55" i="7"/>
  <c r="E54" i="7" s="1"/>
  <c r="D55" i="7"/>
  <c r="D54" i="7" s="1"/>
  <c r="C55" i="7"/>
  <c r="C54" i="7" s="1"/>
  <c r="G51" i="7"/>
  <c r="F51" i="7"/>
  <c r="E51" i="7"/>
  <c r="D51" i="7"/>
  <c r="C51" i="7"/>
  <c r="G47" i="7"/>
  <c r="F47" i="7"/>
  <c r="E47" i="7"/>
  <c r="D47" i="7"/>
  <c r="C47" i="7"/>
  <c r="G43" i="7"/>
  <c r="F43" i="7"/>
  <c r="E43" i="7"/>
  <c r="D43" i="7"/>
  <c r="C43" i="7"/>
  <c r="G39" i="7"/>
  <c r="F39" i="7"/>
  <c r="E39" i="7"/>
  <c r="C39" i="7"/>
  <c r="D33" i="7"/>
  <c r="C33" i="7"/>
  <c r="C24" i="7"/>
  <c r="G20" i="7"/>
  <c r="G19" i="7" s="1"/>
  <c r="F20" i="7"/>
  <c r="E20" i="7"/>
  <c r="D20" i="7"/>
  <c r="D19" i="7" s="1"/>
  <c r="C20" i="7"/>
  <c r="G15" i="7"/>
  <c r="G14" i="7" s="1"/>
  <c r="F15" i="7"/>
  <c r="F14" i="7" s="1"/>
  <c r="E15" i="7"/>
  <c r="E14" i="7" s="1"/>
  <c r="D14" i="7"/>
  <c r="C15" i="7"/>
  <c r="C14" i="7" s="1"/>
  <c r="G11" i="7"/>
  <c r="F11" i="7"/>
  <c r="E11" i="7"/>
  <c r="C11" i="7"/>
  <c r="G10" i="7"/>
  <c r="F10" i="7"/>
  <c r="E10" i="7"/>
  <c r="C8" i="5"/>
  <c r="B8" i="5"/>
  <c r="J31" i="12"/>
  <c r="I31" i="12"/>
  <c r="H31" i="12"/>
  <c r="G31" i="12"/>
  <c r="F31" i="12"/>
  <c r="J10" i="12"/>
  <c r="I10" i="12"/>
  <c r="H10" i="12"/>
  <c r="H13" i="12" s="1"/>
  <c r="H24" i="12" s="1"/>
  <c r="G10" i="12"/>
  <c r="F10" i="12"/>
  <c r="J7" i="12"/>
  <c r="I7" i="12"/>
  <c r="G7" i="12"/>
  <c r="F7" i="12"/>
  <c r="E32" i="11"/>
  <c r="I13" i="12" l="1"/>
  <c r="I24" i="12" s="1"/>
  <c r="E93" i="7"/>
  <c r="D93" i="7"/>
  <c r="F93" i="7"/>
  <c r="F64" i="7"/>
  <c r="G64" i="7"/>
  <c r="E120" i="7"/>
  <c r="F19" i="7"/>
  <c r="C77" i="7"/>
  <c r="D29" i="7"/>
  <c r="D77" i="7"/>
  <c r="F120" i="7"/>
  <c r="E77" i="7"/>
  <c r="E9" i="7"/>
  <c r="F9" i="7"/>
  <c r="G120" i="7"/>
  <c r="D120" i="7"/>
  <c r="G9" i="7"/>
  <c r="E102" i="7"/>
  <c r="E29" i="7"/>
  <c r="F102" i="7"/>
  <c r="D102" i="7"/>
  <c r="G77" i="7"/>
  <c r="C120" i="7"/>
  <c r="C101" i="7" s="1"/>
  <c r="G29" i="7"/>
  <c r="C19" i="7"/>
  <c r="C64" i="7"/>
  <c r="F77" i="7"/>
  <c r="C29" i="7"/>
  <c r="F29" i="7"/>
  <c r="G102" i="7"/>
  <c r="D64" i="7"/>
  <c r="G93" i="7"/>
  <c r="E19" i="7"/>
  <c r="E64" i="7"/>
  <c r="C9" i="7"/>
  <c r="G13" i="12"/>
  <c r="F13" i="12"/>
  <c r="J13" i="12"/>
  <c r="J24" i="12" s="1"/>
  <c r="E101" i="7" l="1"/>
  <c r="F18" i="7"/>
  <c r="G101" i="7"/>
  <c r="F101" i="7"/>
  <c r="D101" i="7"/>
  <c r="D18" i="7"/>
  <c r="G18" i="7"/>
  <c r="E18" i="7"/>
  <c r="C18" i="7"/>
  <c r="C5" i="7" s="1"/>
  <c r="C7" i="7"/>
  <c r="C8" i="7" s="1"/>
  <c r="D5" i="7" l="1"/>
  <c r="D6" i="7" s="1"/>
  <c r="D7" i="7" s="1"/>
  <c r="D8" i="7" s="1"/>
  <c r="E6" i="7"/>
  <c r="E7" i="7" s="1"/>
  <c r="E8" i="7" s="1"/>
  <c r="G5" i="7"/>
  <c r="G6" i="7" s="1"/>
  <c r="G7" i="7" s="1"/>
  <c r="G8" i="7" s="1"/>
  <c r="F5" i="7"/>
  <c r="F6" i="7" s="1"/>
  <c r="F7" i="7" s="1"/>
  <c r="F8" i="7" s="1"/>
  <c r="H32" i="11" l="1"/>
  <c r="G32" i="11"/>
  <c r="F32" i="11"/>
  <c r="H25" i="11"/>
  <c r="G25" i="11"/>
  <c r="F25" i="11"/>
  <c r="E26" i="11"/>
  <c r="E25" i="11" s="1"/>
  <c r="D26" i="11"/>
  <c r="D25" i="11" s="1"/>
  <c r="H15" i="11"/>
  <c r="G15" i="11"/>
  <c r="F15" i="11"/>
  <c r="H13" i="11"/>
  <c r="G13" i="11"/>
  <c r="F13" i="11"/>
  <c r="E13" i="11"/>
  <c r="E7" i="11" s="1"/>
  <c r="E17" i="11" s="1"/>
  <c r="D13" i="11"/>
  <c r="D7" i="11" s="1"/>
  <c r="D17" i="11" s="1"/>
  <c r="G17" i="11" l="1"/>
  <c r="F17" i="11"/>
  <c r="H17" i="11"/>
</calcChain>
</file>

<file path=xl/sharedStrings.xml><?xml version="1.0" encoding="utf-8"?>
<sst xmlns="http://schemas.openxmlformats.org/spreadsheetml/2006/main" count="419" uniqueCount="200">
  <si>
    <t>PRIHODI UKUPNO</t>
  </si>
  <si>
    <t>RASHODI UKUPNO</t>
  </si>
  <si>
    <t>NETO FINANCIRANJE</t>
  </si>
  <si>
    <t>Naziv prihoda</t>
  </si>
  <si>
    <t>Razred</t>
  </si>
  <si>
    <t>Prihodi poslovanja</t>
  </si>
  <si>
    <t>Naziv rashoda</t>
  </si>
  <si>
    <t>Rashodi za zaposlene</t>
  </si>
  <si>
    <t>Primici od financijske imovine i zaduživanja</t>
  </si>
  <si>
    <t>Izdaci za financijsku imovinu i otplate zajmova</t>
  </si>
  <si>
    <t>I. OPĆI DIO</t>
  </si>
  <si>
    <t>Šifra</t>
  </si>
  <si>
    <t>Materijalni rashodi</t>
  </si>
  <si>
    <t>Primici od zaduživanja</t>
  </si>
  <si>
    <t>Izdaci za otplatu glavnice primljenih kredita i zajmova</t>
  </si>
  <si>
    <t>B) SAŽETAK RAČUNA FINANCIRANJA</t>
  </si>
  <si>
    <t>Pomoći iz inozemstva i od subjekata unutar općeg proračuna</t>
  </si>
  <si>
    <t>…</t>
  </si>
  <si>
    <t>Prihodi iz nadležnog proračuna i od HZZO-a temeljem ugovornih obveza</t>
  </si>
  <si>
    <t>Naziv</t>
  </si>
  <si>
    <t>5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</si>
  <si>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</si>
  <si>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</si>
  <si>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</si>
  <si>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</si>
  <si>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</si>
  <si>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</si>
  <si>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RAZLIKA - VIŠAK / MANJAK</t>
  </si>
  <si>
    <t>VIŠAK / MANJAK + NETO FINANCIRANJE</t>
  </si>
  <si>
    <t>PRIJENOS VIŠKA / MANJKA IZ PRETHODNE(IH) GODINE</t>
  </si>
  <si>
    <t>PRIJENOS VIŠKA / MANJKA U SLJEDEĆE RAZDOBLJE</t>
  </si>
  <si>
    <t>VIŠAK / MANJAK IZ PRETHODNE(IH) GODINE KOJI ĆE SE RASPOREDITI / POKRITI</t>
  </si>
  <si>
    <t>VIŠAK / MANJAK TEKUĆE GODINE</t>
  </si>
  <si>
    <t>PRIHODI I RASHODI PREMA IZVORIMA FINANCIRANJA</t>
  </si>
  <si>
    <t xml:space="preserve">B. RAČUN FINANCIRANJA </t>
  </si>
  <si>
    <t>RAČUN FINANCIRANJA PREMA EKONOMSKOJ KLASIFIKACIJI</t>
  </si>
  <si>
    <t>RAČUN FINANCIRANJA PREMA IZVORIMA FINANCIRANJA</t>
  </si>
  <si>
    <t>Razred/ skupina</t>
  </si>
  <si>
    <t>UKUPNO RASHODI</t>
  </si>
  <si>
    <t>UKUPNO PRIHODI</t>
  </si>
  <si>
    <t>Projekcija 
 2027.</t>
  </si>
  <si>
    <t>UKUPNO PRIMICI</t>
  </si>
  <si>
    <t>UKUPNO IZDACI</t>
  </si>
  <si>
    <t>8 Namjenski primici od financijske imovine i zaduživanja</t>
  </si>
  <si>
    <t xml:space="preserve">  81 Namjenski primici od financijske imovine i zaduživanja</t>
  </si>
  <si>
    <t>Brojčana oznaka i naziv</t>
  </si>
  <si>
    <t>FINANCIJSKI PLAN PRORAČUNSKOG KORISNIKA JEDINICE LOKALNE I PODRUČNE (REGIONALNE) SAMOUPRAVE 
ZA 2026. I PROJEKCIJA ZA 2027. I 2028. GODINU</t>
  </si>
  <si>
    <t>Izvršenje 2024.</t>
  </si>
  <si>
    <t>Tekući plan 2025.</t>
  </si>
  <si>
    <t>Plan 2026.</t>
  </si>
  <si>
    <t>Projekcija 
2028.</t>
  </si>
  <si>
    <t>31 Vlastiti prihodi</t>
  </si>
  <si>
    <t>55 Pomoći iz drugih proračuna</t>
  </si>
  <si>
    <t>12 Porezni prihodi za dece.fun</t>
  </si>
  <si>
    <t>4 Prihod za posebne namjene</t>
  </si>
  <si>
    <t>43 Prihod za posebne namjene</t>
  </si>
  <si>
    <t xml:space="preserve">  55 Pomoći iz drugih proračuna</t>
  </si>
  <si>
    <t>6 Donacije</t>
  </si>
  <si>
    <t>61 Donacije</t>
  </si>
  <si>
    <t>BROJČANA OZNAKA I NAZIV</t>
  </si>
  <si>
    <t>Financijski rashodi</t>
  </si>
  <si>
    <t>Skupina</t>
  </si>
  <si>
    <t xml:space="preserve">                    I. OPĆI DIO</t>
  </si>
  <si>
    <t xml:space="preserve">                         A. RAČUN PRIHODA I RASHODA </t>
  </si>
  <si>
    <t>A1. PRIHODI POSLOVANJA I PRIHODI OD PRODAJE NEFINANCIJSKE IMOVINE PREMA EKONOMSKOJ KLASIFIKACIJI</t>
  </si>
  <si>
    <t>Plan  2026.</t>
  </si>
  <si>
    <t>Projekcija 
za 2027.</t>
  </si>
  <si>
    <t>Projekcija 
za 2028.</t>
  </si>
  <si>
    <t>Prihodi od imovine</t>
  </si>
  <si>
    <t>Prihodi od upravnih i administrativnih pristojbi, pristojbi po posebnim propisima i naknada</t>
  </si>
  <si>
    <t>Prihodi od prodaje proizvoda i robe te pruženih usluga, prihodi od donacija te povrati po protesnim jamstvima</t>
  </si>
  <si>
    <t>Prihodi od prodaje nefinancijske imovine</t>
  </si>
  <si>
    <t>Prihodi od prodaje proizvedene dugotrajne imovine</t>
  </si>
  <si>
    <t>Vlastiti izvori</t>
  </si>
  <si>
    <t>Višak prihoda poslovanja</t>
  </si>
  <si>
    <t>UKUPNI PRIHODI + VIŠAK KORIŠTEN ZA POKRIĆE RASHODA</t>
  </si>
  <si>
    <t xml:space="preserve">A2. RASHODI POSLOVANJA I RASHODI ZA NABAVU NEFINANCIJSKE IMOVINE PREMA EKONOMSKOJ KLASIFIKACIJI </t>
  </si>
  <si>
    <t>SVEUKUPNI RASHODI</t>
  </si>
  <si>
    <t>RASHODI POSLOVANJA</t>
  </si>
  <si>
    <t>Naknade građanima i kućanstvimana temelju osiguranja i druge naknade</t>
  </si>
  <si>
    <t>Ostali rashodi</t>
  </si>
  <si>
    <t>RASHODI ZA NABAVU NEFINANCIJSKE IMOVINE</t>
  </si>
  <si>
    <t>Rashodi za nabavu proizvedene dugotrajne imovine</t>
  </si>
  <si>
    <t>UKUPNI RASHODI</t>
  </si>
  <si>
    <t xml:space="preserve">                          FINANCIJSKI PLAN OŠ MERTOJAK 
                ZA 2026. I PROJEKCIJA ZA 2027. I 2028. GODINU </t>
  </si>
  <si>
    <t xml:space="preserve">                                               I. OPĆI DIO</t>
  </si>
  <si>
    <t xml:space="preserve">                       A) SAŽETAK RAČUNA PRIHODA I RASHODA</t>
  </si>
  <si>
    <t>PRIHODI POSLOVANJA</t>
  </si>
  <si>
    <t>PRIHODI OD PRODAJE NEFINANCIJSKE IMOVINE</t>
  </si>
  <si>
    <t>RASHODI  POSLOVANJA</t>
  </si>
  <si>
    <t>PRIMICI OD FINANCIJSKE IMOVINE I ZADUŽIVANJA</t>
  </si>
  <si>
    <t>IZDACI ZA FINANCIJSKU IMOVINU I OTPLATE ZAJMOVA</t>
  </si>
  <si>
    <t>C) PRENESENI VIŠAK ILI PRENESENI MANJAK</t>
  </si>
  <si>
    <t>PRIJENOS VIŠKA / MANJKA IZ PRETHODNE(IH) GODINE U SLJEDEĆE RAZDOBLJE</t>
  </si>
  <si>
    <t>VIŠAK / MANJAK + NETO FINANCIRANJE + PRIJENOS VIŠKA/MANJKA IZ PRETHODNE(IH) GODINE - PRIJENOS VIŠKA/MANJKA U SLJEDEĆE RAZDOBLJE</t>
  </si>
  <si>
    <t>D)  VIŠEGODIŠNJI PLAN URAVNOTEŽENJA</t>
  </si>
  <si>
    <t>UKUPAN DONOS VIŠKA / MANJKA IZ PRETHODNE(IH) GODINE</t>
  </si>
  <si>
    <t xml:space="preserve">                                  FINANCIJSKI PLAN OŠ MERTOJAK
                         ZA 2026. I PROJEKCIJA ZA 2027. I 2028.</t>
  </si>
  <si>
    <t xml:space="preserve">  12 Porezni prih.za dec.funkcije</t>
  </si>
  <si>
    <t xml:space="preserve">  50 Pomoći -MZOM</t>
  </si>
  <si>
    <t xml:space="preserve"> '52 Pomoći -ŽUP.</t>
  </si>
  <si>
    <t xml:space="preserve">  '50 Pomoći iz državnog prorač</t>
  </si>
  <si>
    <t xml:space="preserve">  '52 Pomoći iz županijskog pro</t>
  </si>
  <si>
    <t>7 Prih.od nefinanc.imovine i</t>
  </si>
  <si>
    <t>71 Prih.od nefinanc.imovine i</t>
  </si>
  <si>
    <t xml:space="preserve">  11 Prihodi od Grada/plan škole</t>
  </si>
  <si>
    <t>93 Vlastiti prihodi- preneseni rezul</t>
  </si>
  <si>
    <t xml:space="preserve">  '50 Pomoći-Prijenos Grad</t>
  </si>
  <si>
    <t>A4. RASHODI PREMA FUNKCIJSKOJ KLASIFIKACIJI</t>
  </si>
  <si>
    <t>09 Obrazovanje</t>
  </si>
  <si>
    <t>091 Predškolsko i osnovno obrazovanje</t>
  </si>
  <si>
    <t xml:space="preserve">A3. RAČUN PRIHODA I RASHODA </t>
  </si>
  <si>
    <t>FINANCIJSKI PLAN OŠ MERTOJAK 
ZA 2026. I PROJEKCIJA ZA 2027. I 2028. GODINU</t>
  </si>
  <si>
    <t>Korisnik-K009</t>
  </si>
  <si>
    <t>Razdjel-103</t>
  </si>
  <si>
    <t>UPRAVNI ODJEL ZA DRUŠTVENE DJELATNOSTI</t>
  </si>
  <si>
    <t>Glava-01</t>
  </si>
  <si>
    <t xml:space="preserve">0ODSJEK ZA ODGOJ, OBRAZOVANJE, ZNANOST I TEH. KULTURU </t>
  </si>
  <si>
    <t>Podglava-13359</t>
  </si>
  <si>
    <t>Program M033200</t>
  </si>
  <si>
    <t>DECENTRALIZIRANE FUNKC.-MINIMALNI FIN.STANDARD</t>
  </si>
  <si>
    <t>Aktivnost M033200A320001</t>
  </si>
  <si>
    <t>REDOVNA PROGRAMSKA DJELATNOST OSNOVNIH ŠKOLA</t>
  </si>
  <si>
    <t>Izvor 1.1.2.</t>
  </si>
  <si>
    <t>POREZNI PRIHODI ZA DECENTRALIZIRANE FUNKCIJE</t>
  </si>
  <si>
    <t>Aktivnost M033200A320003</t>
  </si>
  <si>
    <t>KAPITALNA ULAGANJA U OPREMU - DECENTR.SREDSTVA/1500kn po razrednom odjelu</t>
  </si>
  <si>
    <t>Program M033201</t>
  </si>
  <si>
    <t>ŠIRE JAVNE POTREBE-IZNAD MINIMALNOG STANDARDA</t>
  </si>
  <si>
    <t>Aktivnost M033201A320101</t>
  </si>
  <si>
    <t>SUFINANCIR.PRODUŽENOG BORAV.ICJELOD.NASTAVE</t>
  </si>
  <si>
    <t>Izvor 1.1.1.</t>
  </si>
  <si>
    <t>PRIHODI OD GRADA/PLAN ŠKOLE</t>
  </si>
  <si>
    <t>Izvor 4.3.1.</t>
  </si>
  <si>
    <t>OSTALI NAMJENSKI PRIHODI</t>
  </si>
  <si>
    <t>Aktivnost M033201A320102</t>
  </si>
  <si>
    <t>IZVANNASTAVNE I IZVANŠKOLSKE AKTIVNOSTI</t>
  </si>
  <si>
    <r>
      <t xml:space="preserve">PRIHODI OD GRADA </t>
    </r>
    <r>
      <rPr>
        <i/>
        <sz val="7"/>
        <color indexed="53"/>
        <rFont val="Arial"/>
        <family val="2"/>
        <charset val="238"/>
      </rPr>
      <t xml:space="preserve"> (KLUB MLADIH TEHNIČARA,DIOKL.ŠKRINJICA,BLAGO NAŠEG MARJANA)</t>
    </r>
  </si>
  <si>
    <t>Izvor 3.1.1.</t>
  </si>
  <si>
    <t>VLASTITI PRIHODI-PK</t>
  </si>
  <si>
    <t>Naknade građanima i kućanstvima</t>
  </si>
  <si>
    <t>PRIHODI ZA POSEBNE NAMJENE-PK</t>
  </si>
  <si>
    <t>Izvor 5.0.111</t>
  </si>
  <si>
    <t>POMOĆI IZ DRŽAVNOG PRORAČUNA-PK</t>
  </si>
  <si>
    <t>Izvor 5.2.11</t>
  </si>
  <si>
    <t>POMOĆI IZ ŽUPANIJSKOG PRORAČUNA-PK</t>
  </si>
  <si>
    <t>Izvor 6.1.1.</t>
  </si>
  <si>
    <t>DONACIJE-PK</t>
  </si>
  <si>
    <t>Aktivnost M033201A320105</t>
  </si>
  <si>
    <t>POMOĆNICI U NASTAVI-GRAD</t>
  </si>
  <si>
    <t>PRIHODI OD GRADA</t>
  </si>
  <si>
    <t>Aktivnost M033201A320120</t>
  </si>
  <si>
    <t>ODRŽAVANJE OBJEKATA OŠ</t>
  </si>
  <si>
    <t>Aktivnost M033201A320106</t>
  </si>
  <si>
    <t>HITNE INTERVENCIJE I ODRŽAVANJE ŠKOLE</t>
  </si>
  <si>
    <t>PRIHODI OD GRADA/plan škole /lom stakla</t>
  </si>
  <si>
    <t>Aktivnost M033201A320107</t>
  </si>
  <si>
    <t>NABAVKA UDŽENIKA I PRIBORA</t>
  </si>
  <si>
    <t>Aktivnost M033201A320111</t>
  </si>
  <si>
    <t>PROMETNI ODGOJ I SIGURNOST U PROMETU-POLIGON</t>
  </si>
  <si>
    <t>Aktivnost M033201T320107</t>
  </si>
  <si>
    <t>PREHRANA UČENIKA</t>
  </si>
  <si>
    <t>Aktivnost M033201A320125</t>
  </si>
  <si>
    <t>PROJEKT E-ŠKOLE</t>
  </si>
  <si>
    <t>Aktivnost A320110</t>
  </si>
  <si>
    <t>SUSTAV VIDEO NADZORA</t>
  </si>
  <si>
    <t>Aktivnost M033201T320122</t>
  </si>
  <si>
    <t>EU PROJEKT "S POMOĆNIKOM MOGU BOLJE VI"</t>
  </si>
  <si>
    <t>PRIHODI OD GRADA/ plan škole</t>
  </si>
  <si>
    <t>EU PROJEKT "S POMOĆNIKOM MOGU BOLJE VII"</t>
  </si>
  <si>
    <t>Izvor 5.0.12111</t>
  </si>
  <si>
    <t>POMOĆI-EU</t>
  </si>
  <si>
    <t>Program M033202</t>
  </si>
  <si>
    <t>KAPITALNA ULAGANJA U OŠ - IZNAD STANDARDA</t>
  </si>
  <si>
    <t>Kapitalni projekt    K320201</t>
  </si>
  <si>
    <t>KUPNJA OPREME ZA OŠ/samo vlastita sredstva/</t>
  </si>
  <si>
    <t>Izvor 5.2.31</t>
  </si>
  <si>
    <t>POMOĆI IZ DRUGIH PRORAČUNA-PK</t>
  </si>
  <si>
    <t>Izvor 7.1.1.</t>
  </si>
  <si>
    <t>PRIHODI OD NEFINANCIJSKE IMOVINE I OSIGURANJA-PK</t>
  </si>
  <si>
    <t>Aktivnost M033202T320215</t>
  </si>
  <si>
    <t>NABAVKA ŠKOLSKE LEKTIRE</t>
  </si>
  <si>
    <t>Program M033203</t>
  </si>
  <si>
    <t>RASHODI ZA ZAPOSLENE U OSNOVNIM ŠKOLAMA</t>
  </si>
  <si>
    <t>Aktivnost M033203A320301</t>
  </si>
  <si>
    <t>RASHODI ZA ZAPOSLENE</t>
  </si>
  <si>
    <t>RAVNATELJ/ICA:</t>
  </si>
  <si>
    <t>______________________</t>
  </si>
  <si>
    <t>POSEBNI DIO- OŠ MEROJAK Financijski plan 2026.-2028.</t>
  </si>
  <si>
    <t>OSNOVNA ŠKOLA MERTOJAK</t>
  </si>
  <si>
    <t>Rezultat poslovanja</t>
  </si>
  <si>
    <t>Izvor 9.4.1.</t>
  </si>
  <si>
    <t>PRIHODI ZA POSEBNE NAMJENE-PRENESENI REZULTAT PK</t>
  </si>
  <si>
    <t>Aktivnost M023201A32011A320116</t>
  </si>
  <si>
    <t>OSIGURANJE UČENIKA OSNOVNIH ŠKOLA PROMETU-POLIGON</t>
  </si>
  <si>
    <t>Izvor 1.1.</t>
  </si>
  <si>
    <t>Prihod od Grada</t>
  </si>
  <si>
    <t>Izvor 5.0.112</t>
  </si>
  <si>
    <t>PRIHODI OD GRADA-40 Eur po razrednom odjelu</t>
  </si>
  <si>
    <t xml:space="preserve">  50 Pomoći -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</si>
</sst>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k_n_-;\-* #,##0.00\ _k_n_-;_-* &quot;-&quot;??\ _k_n_-;_-@_-"/>
    <numFmt numFmtId="164" formatCode="[$-1041A]#,##0.00;\-\ #,##0.00"/>
    <numFmt numFmtId="165" formatCode="#,##0_ ;\-#,##0\ "/>
    <numFmt numFmtId="166" formatCode="#,##0\ _k_n"/>
  </numFmts>
  <fonts count="58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</font>
    <font>
      <b/>
      <sz val="9"/>
      <color indexed="8"/>
      <name val="Arial"/>
      <family val="2"/>
      <charset val="238"/>
    </font>
    <font>
      <b/>
      <sz val="7"/>
      <color indexed="8"/>
      <name val="Arial"/>
      <family val="2"/>
      <charset val="238"/>
    </font>
    <font>
      <sz val="6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5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sz val="7"/>
      <name val="Arial"/>
      <family val="2"/>
      <charset val="238"/>
    </font>
    <font>
      <b/>
      <sz val="6"/>
      <name val="Arial"/>
      <family val="2"/>
    </font>
    <font>
      <b/>
      <sz val="6"/>
      <name val="Arial"/>
      <family val="2"/>
      <charset val="238"/>
    </font>
    <font>
      <sz val="8"/>
      <color indexed="12"/>
      <name val="Arial"/>
      <family val="2"/>
      <charset val="238"/>
    </font>
    <font>
      <i/>
      <sz val="7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7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color theme="1"/>
      <name val="Arial"/>
      <family val="2"/>
    </font>
    <font>
      <i/>
      <sz val="9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  <charset val="238"/>
    </font>
    <font>
      <b/>
      <sz val="8"/>
      <color indexed="16"/>
      <name val="Arial"/>
      <family val="2"/>
      <charset val="238"/>
    </font>
    <font>
      <i/>
      <sz val="7"/>
      <color indexed="16"/>
      <name val="Arial"/>
      <family val="2"/>
      <charset val="238"/>
    </font>
    <font>
      <sz val="8"/>
      <color indexed="16"/>
      <name val="Arial"/>
      <family val="2"/>
      <charset val="238"/>
    </font>
    <font>
      <sz val="6"/>
      <color indexed="16"/>
      <name val="Arial"/>
      <family val="2"/>
      <charset val="238"/>
    </font>
    <font>
      <i/>
      <sz val="7"/>
      <color indexed="53"/>
      <name val="Arial"/>
      <family val="2"/>
      <charset val="238"/>
    </font>
    <font>
      <b/>
      <sz val="5"/>
      <color indexed="16"/>
      <name val="Arial"/>
      <family val="2"/>
      <charset val="238"/>
    </font>
    <font>
      <sz val="10"/>
      <color indexed="16"/>
      <name val="Arial"/>
      <family val="2"/>
      <charset val="238"/>
    </font>
    <font>
      <sz val="10"/>
      <color theme="1"/>
      <name val="Arial"/>
      <family val="2"/>
    </font>
    <font>
      <i/>
      <sz val="8"/>
      <color indexed="16"/>
      <name val="Arial"/>
      <family val="2"/>
    </font>
    <font>
      <sz val="8"/>
      <color indexed="16"/>
      <name val="Arial"/>
      <family val="2"/>
    </font>
    <font>
      <sz val="11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0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FFCCFF"/>
        <bgColor indexed="0"/>
      </patternFill>
    </fill>
    <fill>
      <patternFill patternType="solid">
        <fgColor rgb="FFFFCCFF"/>
        <bgColor indexed="64"/>
      </patternFill>
    </fill>
    <fill>
      <patternFill patternType="solid">
        <fgColor theme="9" tint="0.39994506668294322"/>
        <bgColor indexed="0"/>
      </patternFill>
    </fill>
    <fill>
      <patternFill patternType="solid">
        <fgColor theme="9" tint="0.59996337778862885"/>
        <bgColor indexed="0"/>
      </patternFill>
    </fill>
    <fill>
      <patternFill patternType="solid">
        <fgColor theme="9" tint="0.79998168889431442"/>
        <bgColor indexed="0"/>
      </patternFill>
    </fill>
    <fill>
      <patternFill patternType="solid">
        <fgColor rgb="FFCCFFFF"/>
        <bgColor indexed="0"/>
      </patternFill>
    </fill>
    <fill>
      <patternFill patternType="solid">
        <fgColor theme="7" tint="0.59996337778862885"/>
        <bgColor indexed="0"/>
      </patternFill>
    </fill>
    <fill>
      <patternFill patternType="solid">
        <fgColor theme="8" tint="0.59996337778862885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8" tint="0.59999389629810485"/>
        <bgColor indexed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22" fillId="0" borderId="0" applyFont="0" applyFill="0" applyBorder="0" applyAlignment="0" applyProtection="0"/>
    <xf numFmtId="0" fontId="6" fillId="0" borderId="0"/>
  </cellStyleXfs>
  <cellXfs count="304">
    <xf numFmtId="0" fontId="0" fillId="0" borderId="0" xfId="0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3" fontId="2" fillId="2" borderId="4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 applyProtection="1">
      <alignment horizontal="right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0" fontId="5" fillId="4" borderId="4" xfId="0" applyNumberFormat="1" applyFont="1" applyFill="1" applyBorder="1" applyAlignment="1" applyProtection="1">
      <alignment horizontal="center" vertical="center" wrapText="1"/>
    </xf>
    <xf numFmtId="0" fontId="5" fillId="4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quotePrefix="1" applyFont="1" applyFill="1" applyBorder="1" applyAlignment="1">
      <alignment horizontal="center" vertical="center"/>
    </xf>
    <xf numFmtId="0" fontId="6" fillId="2" borderId="3" xfId="0" quotePrefix="1" applyFont="1" applyFill="1" applyBorder="1" applyAlignment="1">
      <alignment horizontal="center" vertical="center"/>
    </xf>
    <xf numFmtId="0" fontId="12" fillId="0" borderId="0" xfId="0" applyFont="1"/>
    <xf numFmtId="0" fontId="7" fillId="2" borderId="3" xfId="0" quotePrefix="1" applyFont="1" applyFill="1" applyBorder="1" applyAlignment="1">
      <alignment horizontal="center" vertical="center" wrapText="1"/>
    </xf>
    <xf numFmtId="0" fontId="7" fillId="2" borderId="3" xfId="0" quotePrefix="1" applyFont="1" applyFill="1" applyBorder="1" applyAlignment="1">
      <alignment horizontal="center" vertical="center"/>
    </xf>
    <xf numFmtId="0" fontId="13" fillId="2" borderId="3" xfId="0" quotePrefix="1" applyFont="1" applyFill="1" applyBorder="1" applyAlignment="1">
      <alignment horizontal="left" vertical="center"/>
    </xf>
    <xf numFmtId="0" fontId="14" fillId="2" borderId="3" xfId="0" quotePrefix="1" applyFont="1" applyFill="1" applyBorder="1" applyAlignment="1">
      <alignment horizontal="left" vertical="center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0" fillId="0" borderId="3" xfId="0" applyBorder="1"/>
    <xf numFmtId="0" fontId="24" fillId="4" borderId="3" xfId="0" applyNumberFormat="1" applyFont="1" applyFill="1" applyBorder="1" applyAlignment="1" applyProtection="1">
      <alignment horizontal="center" vertical="center" wrapText="1"/>
    </xf>
    <xf numFmtId="0" fontId="25" fillId="4" borderId="4" xfId="0" applyNumberFormat="1" applyFont="1" applyFill="1" applyBorder="1" applyAlignment="1" applyProtection="1">
      <alignment horizontal="center" vertical="center" wrapText="1"/>
    </xf>
    <xf numFmtId="0" fontId="5" fillId="4" borderId="4" xfId="0" applyNumberFormat="1" applyFont="1" applyFill="1" applyBorder="1" applyAlignment="1" applyProtection="1">
      <alignment horizontal="center" vertical="center" shrinkToFit="1"/>
    </xf>
    <xf numFmtId="0" fontId="8" fillId="2" borderId="3" xfId="0" applyNumberFormat="1" applyFont="1" applyFill="1" applyBorder="1" applyAlignment="1" applyProtection="1">
      <alignment horizontal="left" vertical="center" shrinkToFit="1"/>
    </xf>
    <xf numFmtId="3" fontId="5" fillId="2" borderId="3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 applyProtection="1">
      <alignment horizontal="center" vertical="center" wrapText="1" shrinkToFit="1"/>
    </xf>
    <xf numFmtId="3" fontId="2" fillId="2" borderId="3" xfId="0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wrapText="1" shrinkToFit="1"/>
    </xf>
    <xf numFmtId="0" fontId="6" fillId="2" borderId="3" xfId="0" quotePrefix="1" applyFont="1" applyFill="1" applyBorder="1" applyAlignment="1">
      <alignment horizontal="center" vertical="center" wrapText="1" shrinkToFit="1"/>
    </xf>
    <xf numFmtId="0" fontId="8" fillId="2" borderId="3" xfId="0" quotePrefix="1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>
      <alignment horizontal="center" vertical="center" wrapText="1" shrinkToFit="1"/>
    </xf>
    <xf numFmtId="0" fontId="6" fillId="2" borderId="3" xfId="0" applyNumberFormat="1" applyFont="1" applyFill="1" applyBorder="1" applyAlignment="1" applyProtection="1">
      <alignment horizontal="center" vertical="center" wrapText="1" shrinkToFit="1"/>
    </xf>
    <xf numFmtId="0" fontId="0" fillId="0" borderId="0" xfId="0" applyAlignment="1">
      <alignment wrapText="1"/>
    </xf>
    <xf numFmtId="0" fontId="18" fillId="4" borderId="4" xfId="0" applyNumberFormat="1" applyFont="1" applyFill="1" applyBorder="1" applyAlignment="1" applyProtection="1">
      <alignment horizontal="center" vertical="center" wrapText="1"/>
    </xf>
    <xf numFmtId="0" fontId="6" fillId="2" borderId="5" xfId="0" quotePrefix="1" applyFont="1" applyFill="1" applyBorder="1" applyAlignment="1">
      <alignment horizontal="center" vertical="center" wrapText="1" shrinkToFit="1"/>
    </xf>
    <xf numFmtId="0" fontId="8" fillId="2" borderId="5" xfId="0" quotePrefix="1" applyFont="1" applyFill="1" applyBorder="1" applyAlignment="1">
      <alignment horizontal="center" vertical="center" wrapText="1" shrinkToFit="1"/>
    </xf>
    <xf numFmtId="0" fontId="7" fillId="2" borderId="5" xfId="0" quotePrefix="1" applyFont="1" applyFill="1" applyBorder="1" applyAlignment="1">
      <alignment horizontal="left" vertical="center" wrapText="1"/>
    </xf>
    <xf numFmtId="3" fontId="2" fillId="2" borderId="5" xfId="0" applyNumberFormat="1" applyFont="1" applyFill="1" applyBorder="1" applyAlignment="1">
      <alignment horizontal="center" vertical="center" wrapText="1" shrinkToFit="1"/>
    </xf>
    <xf numFmtId="0" fontId="18" fillId="4" borderId="3" xfId="0" applyNumberFormat="1" applyFont="1" applyFill="1" applyBorder="1" applyAlignment="1" applyProtection="1">
      <alignment horizontal="center" vertical="center" wrapText="1"/>
    </xf>
    <xf numFmtId="3" fontId="28" fillId="0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left" vertical="center" shrinkToFit="1"/>
    </xf>
    <xf numFmtId="3" fontId="2" fillId="2" borderId="3" xfId="0" applyNumberFormat="1" applyFont="1" applyFill="1" applyBorder="1" applyAlignment="1">
      <alignment horizontal="center" vertical="center"/>
    </xf>
    <xf numFmtId="0" fontId="6" fillId="2" borderId="3" xfId="0" quotePrefix="1" applyFont="1" applyFill="1" applyBorder="1" applyAlignment="1">
      <alignment horizontal="left" vertical="center" shrinkToFit="1"/>
    </xf>
    <xf numFmtId="0" fontId="30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8" fillId="2" borderId="3" xfId="0" applyNumberFormat="1" applyFont="1" applyFill="1" applyBorder="1" applyAlignment="1" applyProtection="1">
      <alignment vertical="center" shrinkToFit="1"/>
    </xf>
    <xf numFmtId="0" fontId="6" fillId="2" borderId="3" xfId="0" applyNumberFormat="1" applyFont="1" applyFill="1" applyBorder="1" applyAlignment="1" applyProtection="1">
      <alignment vertical="center" shrinkToFit="1"/>
    </xf>
    <xf numFmtId="4" fontId="32" fillId="0" borderId="3" xfId="0" applyNumberFormat="1" applyFont="1" applyBorder="1" applyAlignment="1">
      <alignment horizontal="center" vertical="center"/>
    </xf>
    <xf numFmtId="3" fontId="32" fillId="0" borderId="3" xfId="0" applyNumberFormat="1" applyFont="1" applyBorder="1" applyAlignment="1">
      <alignment horizontal="center" vertical="center"/>
    </xf>
    <xf numFmtId="0" fontId="33" fillId="2" borderId="3" xfId="0" applyNumberFormat="1" applyFont="1" applyFill="1" applyBorder="1" applyAlignment="1" applyProtection="1">
      <alignment horizontal="left" vertical="center" shrinkToFit="1"/>
    </xf>
    <xf numFmtId="0" fontId="35" fillId="2" borderId="3" xfId="0" applyNumberFormat="1" applyFont="1" applyFill="1" applyBorder="1" applyAlignment="1" applyProtection="1">
      <alignment horizontal="left" vertical="center" wrapText="1" shrinkToFit="1"/>
    </xf>
    <xf numFmtId="0" fontId="36" fillId="2" borderId="3" xfId="0" applyNumberFormat="1" applyFont="1" applyFill="1" applyBorder="1" applyAlignment="1" applyProtection="1">
      <alignment vertical="center" wrapText="1"/>
    </xf>
    <xf numFmtId="0" fontId="35" fillId="2" borderId="3" xfId="0" applyNumberFormat="1" applyFont="1" applyFill="1" applyBorder="1" applyAlignment="1" applyProtection="1">
      <alignment vertical="center" wrapText="1"/>
    </xf>
    <xf numFmtId="0" fontId="26" fillId="2" borderId="3" xfId="0" applyNumberFormat="1" applyFont="1" applyFill="1" applyBorder="1" applyAlignment="1" applyProtection="1">
      <alignment horizontal="left" vertical="center" wrapText="1"/>
    </xf>
    <xf numFmtId="0" fontId="0" fillId="0" borderId="0" xfId="0"/>
    <xf numFmtId="3" fontId="2" fillId="2" borderId="3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 applyProtection="1">
      <alignment horizontal="right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5" fillId="4" borderId="3" xfId="0" applyNumberFormat="1" applyFont="1" applyFill="1" applyBorder="1" applyAlignment="1" applyProtection="1">
      <alignment horizontal="center" vertical="center" wrapText="1"/>
    </xf>
    <xf numFmtId="0" fontId="1" fillId="0" borderId="0" xfId="0" quotePrefix="1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/>
    <xf numFmtId="0" fontId="5" fillId="0" borderId="1" xfId="0" quotePrefix="1" applyFont="1" applyBorder="1" applyAlignment="1">
      <alignment horizontal="left" wrapText="1"/>
    </xf>
    <xf numFmtId="0" fontId="5" fillId="0" borderId="2" xfId="0" quotePrefix="1" applyFont="1" applyBorder="1" applyAlignment="1">
      <alignment horizontal="left" wrapText="1"/>
    </xf>
    <xf numFmtId="0" fontId="5" fillId="0" borderId="2" xfId="0" quotePrefix="1" applyFont="1" applyBorder="1" applyAlignment="1">
      <alignment horizontal="center" wrapText="1"/>
    </xf>
    <xf numFmtId="0" fontId="5" fillId="0" borderId="2" xfId="0" quotePrefix="1" applyNumberFormat="1" applyFont="1" applyFill="1" applyBorder="1" applyAlignment="1" applyProtection="1">
      <alignment horizontal="left"/>
    </xf>
    <xf numFmtId="3" fontId="5" fillId="3" borderId="3" xfId="0" applyNumberFormat="1" applyFont="1" applyFill="1" applyBorder="1" applyAlignment="1">
      <alignment horizontal="right"/>
    </xf>
    <xf numFmtId="3" fontId="5" fillId="0" borderId="3" xfId="0" applyNumberFormat="1" applyFont="1" applyFill="1" applyBorder="1" applyAlignment="1">
      <alignment horizontal="right"/>
    </xf>
    <xf numFmtId="3" fontId="5" fillId="3" borderId="1" xfId="0" quotePrefix="1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horizontal="left" vertical="center"/>
    </xf>
    <xf numFmtId="0" fontId="6" fillId="3" borderId="2" xfId="0" applyNumberFormat="1" applyFont="1" applyFill="1" applyBorder="1" applyAlignment="1" applyProtection="1">
      <alignment vertical="center"/>
    </xf>
    <xf numFmtId="3" fontId="5" fillId="0" borderId="3" xfId="0" applyNumberFormat="1" applyFont="1" applyBorder="1" applyAlignment="1">
      <alignment horizontal="right"/>
    </xf>
    <xf numFmtId="4" fontId="5" fillId="3" borderId="3" xfId="0" applyNumberFormat="1" applyFont="1" applyFill="1" applyBorder="1" applyAlignment="1">
      <alignment horizontal="right"/>
    </xf>
    <xf numFmtId="0" fontId="10" fillId="0" borderId="0" xfId="0" applyFont="1" applyAlignment="1">
      <alignment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3" fontId="5" fillId="3" borderId="3" xfId="0" applyNumberFormat="1" applyFont="1" applyFill="1" applyBorder="1" applyAlignment="1" applyProtection="1">
      <alignment horizontal="right" wrapText="1"/>
    </xf>
    <xf numFmtId="4" fontId="5" fillId="4" borderId="1" xfId="0" quotePrefix="1" applyNumberFormat="1" applyFont="1" applyFill="1" applyBorder="1" applyAlignment="1">
      <alignment horizontal="right"/>
    </xf>
    <xf numFmtId="3" fontId="5" fillId="4" borderId="1" xfId="0" quotePrefix="1" applyNumberFormat="1" applyFont="1" applyFill="1" applyBorder="1" applyAlignment="1">
      <alignment horizontal="right"/>
    </xf>
    <xf numFmtId="3" fontId="5" fillId="4" borderId="3" xfId="0" applyNumberFormat="1" applyFont="1" applyFill="1" applyBorder="1" applyAlignment="1" applyProtection="1">
      <alignment horizontal="right" wrapText="1"/>
    </xf>
    <xf numFmtId="4" fontId="5" fillId="6" borderId="1" xfId="0" quotePrefix="1" applyNumberFormat="1" applyFont="1" applyFill="1" applyBorder="1" applyAlignment="1">
      <alignment horizontal="right"/>
    </xf>
    <xf numFmtId="3" fontId="5" fillId="6" borderId="1" xfId="0" quotePrefix="1" applyNumberFormat="1" applyFont="1" applyFill="1" applyBorder="1" applyAlignment="1">
      <alignment horizontal="right"/>
    </xf>
    <xf numFmtId="3" fontId="5" fillId="6" borderId="3" xfId="0" applyNumberFormat="1" applyFont="1" applyFill="1" applyBorder="1" applyAlignment="1" applyProtection="1">
      <alignment horizontal="right" wrapText="1"/>
    </xf>
    <xf numFmtId="4" fontId="5" fillId="6" borderId="3" xfId="0" applyNumberFormat="1" applyFont="1" applyFill="1" applyBorder="1" applyAlignment="1">
      <alignment horizontal="right"/>
    </xf>
    <xf numFmtId="3" fontId="5" fillId="6" borderId="3" xfId="0" applyNumberFormat="1" applyFont="1" applyFill="1" applyBorder="1" applyAlignment="1">
      <alignment horizontal="right"/>
    </xf>
    <xf numFmtId="0" fontId="42" fillId="2" borderId="3" xfId="0" quotePrefix="1" applyFont="1" applyFill="1" applyBorder="1" applyAlignment="1">
      <alignment horizontal="left"/>
    </xf>
    <xf numFmtId="0" fontId="23" fillId="0" borderId="1" xfId="0" applyFont="1" applyBorder="1" applyAlignment="1">
      <alignment horizontal="left" shrinkToFit="1"/>
    </xf>
    <xf numFmtId="0" fontId="43" fillId="0" borderId="3" xfId="0" applyFont="1" applyBorder="1"/>
    <xf numFmtId="0" fontId="44" fillId="2" borderId="3" xfId="0" quotePrefix="1" applyFont="1" applyFill="1" applyBorder="1" applyAlignment="1">
      <alignment horizontal="center" vertical="center"/>
    </xf>
    <xf numFmtId="0" fontId="7" fillId="2" borderId="3" xfId="0" quotePrefix="1" applyFont="1" applyFill="1" applyBorder="1" applyAlignment="1">
      <alignment horizontal="left" vertical="center" shrinkToFit="1"/>
    </xf>
    <xf numFmtId="0" fontId="6" fillId="0" borderId="0" xfId="2" applyAlignment="1">
      <alignment vertical="center" shrinkToFit="1"/>
    </xf>
    <xf numFmtId="0" fontId="33" fillId="2" borderId="0" xfId="2" applyFont="1" applyFill="1" applyBorder="1" applyAlignment="1">
      <alignment horizontal="left" vertical="center"/>
    </xf>
    <xf numFmtId="0" fontId="46" fillId="2" borderId="0" xfId="2" applyFont="1" applyFill="1" applyBorder="1" applyAlignment="1">
      <alignment vertical="center"/>
    </xf>
    <xf numFmtId="0" fontId="39" fillId="2" borderId="0" xfId="2" applyFont="1" applyFill="1" applyBorder="1" applyAlignment="1">
      <alignment horizontal="left" vertical="center"/>
    </xf>
    <xf numFmtId="0" fontId="6" fillId="0" borderId="0" xfId="2" applyAlignment="1">
      <alignment vertical="center"/>
    </xf>
    <xf numFmtId="0" fontId="8" fillId="0" borderId="0" xfId="2" applyFont="1" applyAlignment="1">
      <alignment shrinkToFit="1"/>
    </xf>
    <xf numFmtId="0" fontId="6" fillId="0" borderId="0" xfId="2" applyAlignment="1">
      <alignment shrinkToFit="1"/>
    </xf>
    <xf numFmtId="0" fontId="6" fillId="0" borderId="0" xfId="2" applyAlignment="1">
      <alignment horizontal="right"/>
    </xf>
    <xf numFmtId="0" fontId="8" fillId="2" borderId="0" xfId="2" applyFont="1" applyFill="1" applyBorder="1"/>
    <xf numFmtId="0" fontId="6" fillId="2" borderId="0" xfId="2" applyFill="1" applyBorder="1"/>
    <xf numFmtId="0" fontId="7" fillId="0" borderId="0" xfId="2" applyFont="1" applyAlignment="1">
      <alignment horizontal="right"/>
    </xf>
    <xf numFmtId="0" fontId="7" fillId="0" borderId="0" xfId="2" applyFont="1"/>
    <xf numFmtId="0" fontId="7" fillId="0" borderId="0" xfId="2" applyFont="1" applyBorder="1" applyAlignment="1"/>
    <xf numFmtId="0" fontId="18" fillId="7" borderId="7" xfId="2" applyFont="1" applyFill="1" applyBorder="1" applyAlignment="1" applyProtection="1">
      <alignment horizontal="center" vertical="center" wrapText="1" shrinkToFit="1"/>
      <protection locked="0"/>
    </xf>
    <xf numFmtId="0" fontId="5" fillId="8" borderId="3" xfId="2" applyNumberFormat="1" applyFont="1" applyFill="1" applyBorder="1" applyAlignment="1" applyProtection="1">
      <alignment horizontal="center" vertical="center" wrapText="1"/>
    </xf>
    <xf numFmtId="0" fontId="24" fillId="8" borderId="3" xfId="2" applyNumberFormat="1" applyFont="1" applyFill="1" applyBorder="1" applyAlignment="1" applyProtection="1">
      <alignment horizontal="center" vertical="center" wrapText="1"/>
    </xf>
    <xf numFmtId="0" fontId="37" fillId="9" borderId="6" xfId="2" applyFont="1" applyFill="1" applyBorder="1" applyAlignment="1" applyProtection="1">
      <alignment vertical="top" wrapText="1" shrinkToFit="1"/>
      <protection locked="0"/>
    </xf>
    <xf numFmtId="0" fontId="37" fillId="9" borderId="8" xfId="2" applyFont="1" applyFill="1" applyBorder="1" applyAlignment="1" applyProtection="1">
      <alignment vertical="top" wrapText="1" shrinkToFit="1"/>
      <protection locked="0"/>
    </xf>
    <xf numFmtId="164" fontId="37" fillId="9" borderId="6" xfId="2" applyNumberFormat="1" applyFont="1" applyFill="1" applyBorder="1" applyAlignment="1" applyProtection="1">
      <alignment horizontal="right" vertical="top" wrapText="1" readingOrder="1"/>
      <protection locked="0"/>
    </xf>
    <xf numFmtId="0" fontId="37" fillId="10" borderId="6" xfId="2" applyFont="1" applyFill="1" applyBorder="1" applyAlignment="1" applyProtection="1">
      <alignment vertical="top" wrapText="1" shrinkToFit="1"/>
      <protection locked="0"/>
    </xf>
    <xf numFmtId="0" fontId="37" fillId="10" borderId="8" xfId="2" applyFont="1" applyFill="1" applyBorder="1" applyAlignment="1" applyProtection="1">
      <alignment vertical="top" wrapText="1" shrinkToFit="1"/>
      <protection locked="0"/>
    </xf>
    <xf numFmtId="164" fontId="37" fillId="10" borderId="6" xfId="2" applyNumberFormat="1" applyFont="1" applyFill="1" applyBorder="1" applyAlignment="1" applyProtection="1">
      <alignment horizontal="right" vertical="top" wrapText="1" readingOrder="1"/>
      <protection locked="0"/>
    </xf>
    <xf numFmtId="0" fontId="37" fillId="11" borderId="6" xfId="2" applyFont="1" applyFill="1" applyBorder="1" applyAlignment="1" applyProtection="1">
      <alignment vertical="top" wrapText="1" shrinkToFit="1"/>
      <protection locked="0"/>
    </xf>
    <xf numFmtId="0" fontId="37" fillId="11" borderId="8" xfId="2" applyFont="1" applyFill="1" applyBorder="1" applyAlignment="1" applyProtection="1">
      <alignment vertical="top" wrapText="1" shrinkToFit="1"/>
      <protection locked="0"/>
    </xf>
    <xf numFmtId="164" fontId="37" fillId="11" borderId="6" xfId="2" applyNumberFormat="1" applyFont="1" applyFill="1" applyBorder="1" applyAlignment="1" applyProtection="1">
      <alignment horizontal="right" vertical="top" wrapText="1" readingOrder="1"/>
      <protection locked="0"/>
    </xf>
    <xf numFmtId="0" fontId="37" fillId="12" borderId="6" xfId="2" applyFont="1" applyFill="1" applyBorder="1" applyAlignment="1" applyProtection="1">
      <alignment vertical="top" wrapText="1" shrinkToFit="1"/>
      <protection locked="0"/>
    </xf>
    <xf numFmtId="0" fontId="37" fillId="12" borderId="8" xfId="2" applyFont="1" applyFill="1" applyBorder="1" applyAlignment="1" applyProtection="1">
      <alignment vertical="top" wrapText="1" shrinkToFit="1"/>
      <protection locked="0"/>
    </xf>
    <xf numFmtId="164" fontId="37" fillId="12" borderId="6" xfId="2" applyNumberFormat="1" applyFont="1" applyFill="1" applyBorder="1" applyAlignment="1" applyProtection="1">
      <alignment horizontal="right" vertical="top" wrapText="1" readingOrder="1"/>
      <protection locked="0"/>
    </xf>
    <xf numFmtId="0" fontId="47" fillId="13" borderId="3" xfId="2" applyFont="1" applyFill="1" applyBorder="1" applyAlignment="1" applyProtection="1">
      <alignment vertical="top" wrapText="1" shrinkToFit="1"/>
      <protection locked="0"/>
    </xf>
    <xf numFmtId="0" fontId="47" fillId="13" borderId="1" xfId="2" applyFont="1" applyFill="1" applyBorder="1" applyAlignment="1" applyProtection="1">
      <alignment vertical="top" wrapText="1" shrinkToFit="1"/>
      <protection locked="0"/>
    </xf>
    <xf numFmtId="164" fontId="47" fillId="13" borderId="3" xfId="2" applyNumberFormat="1" applyFont="1" applyFill="1" applyBorder="1" applyAlignment="1" applyProtection="1">
      <alignment horizontal="right" vertical="top" wrapText="1" readingOrder="1"/>
      <protection locked="0"/>
    </xf>
    <xf numFmtId="0" fontId="47" fillId="14" borderId="3" xfId="2" applyFont="1" applyFill="1" applyBorder="1" applyAlignment="1" applyProtection="1">
      <alignment vertical="top" wrapText="1" shrinkToFit="1"/>
      <protection locked="0"/>
    </xf>
    <xf numFmtId="0" fontId="47" fillId="14" borderId="1" xfId="2" applyFont="1" applyFill="1" applyBorder="1" applyAlignment="1" applyProtection="1">
      <alignment vertical="top" wrapText="1" shrinkToFit="1"/>
      <protection locked="0"/>
    </xf>
    <xf numFmtId="164" fontId="47" fillId="14" borderId="3" xfId="2" applyNumberFormat="1" applyFont="1" applyFill="1" applyBorder="1" applyAlignment="1" applyProtection="1">
      <alignment horizontal="right" vertical="top" wrapText="1" readingOrder="1"/>
      <protection locked="0"/>
    </xf>
    <xf numFmtId="0" fontId="48" fillId="5" borderId="3" xfId="2" applyFont="1" applyFill="1" applyBorder="1" applyAlignment="1" applyProtection="1">
      <alignment vertical="top" wrapText="1" shrinkToFit="1"/>
      <protection locked="0"/>
    </xf>
    <xf numFmtId="0" fontId="48" fillId="5" borderId="1" xfId="2" applyFont="1" applyFill="1" applyBorder="1" applyAlignment="1" applyProtection="1">
      <alignment vertical="top" wrapText="1" shrinkToFit="1"/>
      <protection locked="0"/>
    </xf>
    <xf numFmtId="164" fontId="48" fillId="5" borderId="3" xfId="2" applyNumberFormat="1" applyFont="1" applyFill="1" applyBorder="1" applyAlignment="1" applyProtection="1">
      <alignment horizontal="right" vertical="top" wrapText="1" readingOrder="1"/>
      <protection locked="0"/>
    </xf>
    <xf numFmtId="0" fontId="49" fillId="15" borderId="3" xfId="2" applyFont="1" applyFill="1" applyBorder="1" applyAlignment="1" applyProtection="1">
      <alignment vertical="top" wrapText="1" shrinkToFit="1"/>
      <protection locked="0"/>
    </xf>
    <xf numFmtId="0" fontId="49" fillId="15" borderId="1" xfId="2" applyFont="1" applyFill="1" applyBorder="1" applyAlignment="1" applyProtection="1">
      <alignment vertical="top" wrapText="1" shrinkToFit="1"/>
      <protection locked="0"/>
    </xf>
    <xf numFmtId="164" fontId="49" fillId="15" borderId="3" xfId="2" applyNumberFormat="1" applyFont="1" applyFill="1" applyBorder="1" applyAlignment="1" applyProtection="1">
      <alignment horizontal="right" vertical="top" wrapText="1" readingOrder="1"/>
      <protection locked="0"/>
    </xf>
    <xf numFmtId="0" fontId="49" fillId="15" borderId="1" xfId="2" applyFont="1" applyFill="1" applyBorder="1" applyAlignment="1" applyProtection="1">
      <alignment horizontal="left" vertical="top" wrapText="1" shrinkToFit="1"/>
      <protection locked="0"/>
    </xf>
    <xf numFmtId="0" fontId="50" fillId="15" borderId="1" xfId="2" applyFont="1" applyFill="1" applyBorder="1" applyAlignment="1" applyProtection="1">
      <alignment horizontal="left" vertical="top" wrapText="1" shrinkToFit="1"/>
      <protection locked="0"/>
    </xf>
    <xf numFmtId="0" fontId="49" fillId="15" borderId="1" xfId="2" applyFont="1" applyFill="1" applyBorder="1" applyAlignment="1" applyProtection="1">
      <alignment horizontal="left" vertical="top" shrinkToFit="1"/>
      <protection locked="0"/>
    </xf>
    <xf numFmtId="0" fontId="49" fillId="15" borderId="3" xfId="2" applyFont="1" applyFill="1" applyBorder="1" applyAlignment="1" applyProtection="1">
      <alignment vertical="top" shrinkToFit="1"/>
      <protection locked="0"/>
    </xf>
    <xf numFmtId="164" fontId="49" fillId="15" borderId="3" xfId="2" applyNumberFormat="1" applyFont="1" applyFill="1" applyBorder="1" applyAlignment="1" applyProtection="1">
      <alignment horizontal="right" vertical="top" shrinkToFit="1" readingOrder="1"/>
      <protection locked="0"/>
    </xf>
    <xf numFmtId="0" fontId="38" fillId="5" borderId="1" xfId="2" applyFont="1" applyFill="1" applyBorder="1" applyAlignment="1" applyProtection="1">
      <alignment vertical="top" wrapText="1" shrinkToFit="1"/>
      <protection locked="0"/>
    </xf>
    <xf numFmtId="164" fontId="48" fillId="15" borderId="3" xfId="2" applyNumberFormat="1" applyFont="1" applyFill="1" applyBorder="1" applyAlignment="1" applyProtection="1">
      <alignment horizontal="right" vertical="top" wrapText="1" readingOrder="1"/>
      <protection locked="0"/>
    </xf>
    <xf numFmtId="164" fontId="48" fillId="15" borderId="3" xfId="2" applyNumberFormat="1" applyFont="1" applyFill="1" applyBorder="1" applyAlignment="1" applyProtection="1">
      <alignment horizontal="right" vertical="top" shrinkToFit="1" readingOrder="1"/>
      <protection locked="0"/>
    </xf>
    <xf numFmtId="164" fontId="49" fillId="15" borderId="2" xfId="2" applyNumberFormat="1" applyFont="1" applyFill="1" applyBorder="1" applyAlignment="1" applyProtection="1">
      <alignment horizontal="right" vertical="top" wrapText="1" readingOrder="1"/>
      <protection locked="0"/>
    </xf>
    <xf numFmtId="0" fontId="49" fillId="15" borderId="3" xfId="2" applyFont="1" applyFill="1" applyBorder="1" applyAlignment="1" applyProtection="1">
      <alignment horizontal="right" vertical="top" wrapText="1" shrinkToFit="1"/>
      <protection locked="0"/>
    </xf>
    <xf numFmtId="0" fontId="52" fillId="14" borderId="3" xfId="2" applyFont="1" applyFill="1" applyBorder="1" applyAlignment="1" applyProtection="1">
      <alignment vertical="top" wrapText="1" shrinkToFit="1"/>
      <protection locked="0"/>
    </xf>
    <xf numFmtId="0" fontId="48" fillId="5" borderId="9" xfId="2" applyFont="1" applyFill="1" applyBorder="1" applyAlignment="1" applyProtection="1">
      <alignment vertical="top" wrapText="1" shrinkToFit="1"/>
      <protection locked="0"/>
    </xf>
    <xf numFmtId="0" fontId="48" fillId="5" borderId="10" xfId="2" applyFont="1" applyFill="1" applyBorder="1" applyAlignment="1" applyProtection="1">
      <alignment vertical="top" wrapText="1" shrinkToFit="1"/>
      <protection locked="0"/>
    </xf>
    <xf numFmtId="0" fontId="49" fillId="15" borderId="9" xfId="2" applyFont="1" applyFill="1" applyBorder="1" applyAlignment="1" applyProtection="1">
      <alignment vertical="top" wrapText="1" shrinkToFit="1"/>
      <protection locked="0"/>
    </xf>
    <xf numFmtId="0" fontId="48" fillId="5" borderId="3" xfId="2" applyFont="1" applyFill="1" applyBorder="1" applyAlignment="1" applyProtection="1">
      <alignment vertical="top" shrinkToFit="1"/>
      <protection locked="0"/>
    </xf>
    <xf numFmtId="0" fontId="48" fillId="5" borderId="1" xfId="2" applyFont="1" applyFill="1" applyBorder="1" applyAlignment="1" applyProtection="1">
      <alignment vertical="top" shrinkToFit="1"/>
      <protection locked="0"/>
    </xf>
    <xf numFmtId="164" fontId="48" fillId="5" borderId="3" xfId="2" applyNumberFormat="1" applyFont="1" applyFill="1" applyBorder="1" applyAlignment="1" applyProtection="1">
      <alignment horizontal="right" vertical="top" shrinkToFit="1" readingOrder="1"/>
      <protection locked="0"/>
    </xf>
    <xf numFmtId="164" fontId="49" fillId="15" borderId="2" xfId="2" applyNumberFormat="1" applyFont="1" applyFill="1" applyBorder="1" applyAlignment="1" applyProtection="1">
      <alignment horizontal="right" vertical="top" shrinkToFit="1" readingOrder="1"/>
      <protection locked="0"/>
    </xf>
    <xf numFmtId="164" fontId="49" fillId="15" borderId="1" xfId="2" applyNumberFormat="1" applyFont="1" applyFill="1" applyBorder="1" applyAlignment="1" applyProtection="1">
      <alignment horizontal="left" vertical="top" wrapText="1" readingOrder="1"/>
      <protection locked="0"/>
    </xf>
    <xf numFmtId="164" fontId="49" fillId="15" borderId="3" xfId="2" applyNumberFormat="1" applyFont="1" applyFill="1" applyBorder="1" applyAlignment="1" applyProtection="1">
      <alignment horizontal="left" vertical="top" wrapText="1" readingOrder="1"/>
      <protection locked="0"/>
    </xf>
    <xf numFmtId="164" fontId="49" fillId="5" borderId="3" xfId="2" applyNumberFormat="1" applyFont="1" applyFill="1" applyBorder="1" applyAlignment="1" applyProtection="1">
      <alignment horizontal="right" vertical="top" wrapText="1" readingOrder="1"/>
      <protection locked="0"/>
    </xf>
    <xf numFmtId="164" fontId="49" fillId="15" borderId="1" xfId="2" applyNumberFormat="1" applyFont="1" applyFill="1" applyBorder="1" applyAlignment="1" applyProtection="1">
      <alignment horizontal="left" vertical="top" shrinkToFit="1" readingOrder="1"/>
      <protection locked="0"/>
    </xf>
    <xf numFmtId="164" fontId="49" fillId="15" borderId="3" xfId="2" applyNumberFormat="1" applyFont="1" applyFill="1" applyBorder="1" applyAlignment="1" applyProtection="1">
      <alignment horizontal="left" vertical="top" shrinkToFit="1" readingOrder="1"/>
      <protection locked="0"/>
    </xf>
    <xf numFmtId="0" fontId="6" fillId="0" borderId="0" xfId="2"/>
    <xf numFmtId="0" fontId="8" fillId="0" borderId="0" xfId="2" applyFont="1"/>
    <xf numFmtId="0" fontId="53" fillId="15" borderId="1" xfId="2" applyFont="1" applyFill="1" applyBorder="1" applyAlignment="1" applyProtection="1">
      <alignment horizontal="left" vertical="top" shrinkToFit="1"/>
      <protection locked="0"/>
    </xf>
    <xf numFmtId="164" fontId="49" fillId="16" borderId="3" xfId="2" applyNumberFormat="1" applyFont="1" applyFill="1" applyBorder="1" applyAlignment="1" applyProtection="1">
      <alignment horizontal="right" vertical="top" wrapText="1" readingOrder="1"/>
      <protection locked="0"/>
    </xf>
    <xf numFmtId="0" fontId="48" fillId="0" borderId="3" xfId="2" applyFont="1" applyFill="1" applyBorder="1" applyAlignment="1" applyProtection="1">
      <alignment vertical="top" wrapText="1" shrinkToFit="1"/>
      <protection locked="0"/>
    </xf>
    <xf numFmtId="164" fontId="49" fillId="0" borderId="3" xfId="2" applyNumberFormat="1" applyFont="1" applyFill="1" applyBorder="1" applyAlignment="1" applyProtection="1">
      <alignment horizontal="right" vertical="top" wrapText="1" readingOrder="1"/>
      <protection locked="0"/>
    </xf>
    <xf numFmtId="0" fontId="55" fillId="14" borderId="1" xfId="2" applyFont="1" applyFill="1" applyBorder="1" applyAlignment="1" applyProtection="1">
      <alignment vertical="top" wrapText="1" shrinkToFit="1"/>
      <protection locked="0"/>
    </xf>
    <xf numFmtId="0" fontId="55" fillId="0" borderId="1" xfId="2" applyFont="1" applyFill="1" applyBorder="1" applyAlignment="1" applyProtection="1">
      <alignment vertical="top" wrapText="1" shrinkToFit="1"/>
      <protection locked="0"/>
    </xf>
    <xf numFmtId="164" fontId="47" fillId="0" borderId="3" xfId="2" applyNumberFormat="1" applyFont="1" applyFill="1" applyBorder="1" applyAlignment="1" applyProtection="1">
      <alignment horizontal="right" vertical="top" wrapText="1" readingOrder="1"/>
      <protection locked="0"/>
    </xf>
    <xf numFmtId="164" fontId="56" fillId="0" borderId="3" xfId="2" applyNumberFormat="1" applyFont="1" applyFill="1" applyBorder="1" applyAlignment="1" applyProtection="1">
      <alignment horizontal="right" vertical="top" wrapText="1" readingOrder="1"/>
      <protection locked="0"/>
    </xf>
    <xf numFmtId="4" fontId="5" fillId="0" borderId="3" xfId="0" applyNumberFormat="1" applyFont="1" applyFill="1" applyBorder="1" applyAlignment="1">
      <alignment horizontal="right"/>
    </xf>
    <xf numFmtId="4" fontId="5" fillId="3" borderId="3" xfId="0" applyNumberFormat="1" applyFont="1" applyFill="1" applyBorder="1" applyAlignment="1" applyProtection="1">
      <alignment horizontal="right" wrapText="1"/>
    </xf>
    <xf numFmtId="4" fontId="5" fillId="3" borderId="1" xfId="0" quotePrefix="1" applyNumberFormat="1" applyFont="1" applyFill="1" applyBorder="1" applyAlignment="1">
      <alignment horizontal="right"/>
    </xf>
    <xf numFmtId="3" fontId="18" fillId="0" borderId="3" xfId="0" applyNumberFormat="1" applyFont="1" applyFill="1" applyBorder="1" applyAlignment="1"/>
    <xf numFmtId="4" fontId="2" fillId="0" borderId="3" xfId="0" applyNumberFormat="1" applyFont="1" applyFill="1" applyBorder="1" applyAlignment="1">
      <alignment horizontal="right" wrapText="1" shrinkToFit="1"/>
    </xf>
    <xf numFmtId="165" fontId="32" fillId="0" borderId="0" xfId="1" applyNumberFormat="1" applyFont="1" applyFill="1" applyAlignment="1">
      <alignment wrapText="1"/>
    </xf>
    <xf numFmtId="3" fontId="2" fillId="0" borderId="3" xfId="0" applyNumberFormat="1" applyFont="1" applyFill="1" applyBorder="1" applyAlignment="1">
      <alignment wrapText="1" shrinkToFit="1"/>
    </xf>
    <xf numFmtId="4" fontId="5" fillId="0" borderId="3" xfId="0" applyNumberFormat="1" applyFont="1" applyFill="1" applyBorder="1" applyAlignment="1">
      <alignment horizontal="right" wrapText="1" shrinkToFit="1"/>
    </xf>
    <xf numFmtId="3" fontId="5" fillId="0" borderId="3" xfId="0" applyNumberFormat="1" applyFont="1" applyFill="1" applyBorder="1" applyAlignment="1">
      <alignment wrapText="1" shrinkToFit="1"/>
    </xf>
    <xf numFmtId="4" fontId="5" fillId="0" borderId="3" xfId="0" applyNumberFormat="1" applyFont="1" applyFill="1" applyBorder="1" applyAlignment="1">
      <alignment horizontal="center" wrapText="1" shrinkToFit="1"/>
    </xf>
    <xf numFmtId="4" fontId="2" fillId="0" borderId="3" xfId="0" applyNumberFormat="1" applyFont="1" applyFill="1" applyBorder="1" applyAlignment="1">
      <alignment horizontal="center" wrapText="1" shrinkToFit="1"/>
    </xf>
    <xf numFmtId="4" fontId="27" fillId="0" borderId="3" xfId="0" applyNumberFormat="1" applyFont="1" applyFill="1" applyBorder="1" applyAlignment="1">
      <alignment horizontal="center"/>
    </xf>
    <xf numFmtId="3" fontId="27" fillId="0" borderId="3" xfId="0" applyNumberFormat="1" applyFont="1" applyFill="1" applyBorder="1" applyAlignment="1"/>
    <xf numFmtId="3" fontId="5" fillId="2" borderId="3" xfId="0" applyNumberFormat="1" applyFont="1" applyFill="1" applyBorder="1" applyAlignment="1">
      <alignment horizontal="center" wrapText="1" shrinkToFit="1"/>
    </xf>
    <xf numFmtId="3" fontId="2" fillId="2" borderId="3" xfId="0" applyNumberFormat="1" applyFont="1" applyFill="1" applyBorder="1" applyAlignment="1">
      <alignment horizontal="center" wrapText="1" shrinkToFit="1"/>
    </xf>
    <xf numFmtId="3" fontId="5" fillId="2" borderId="3" xfId="0" applyNumberFormat="1" applyFont="1" applyFill="1" applyBorder="1" applyAlignment="1">
      <alignment horizontal="center"/>
    </xf>
    <xf numFmtId="4" fontId="18" fillId="0" borderId="3" xfId="0" applyNumberFormat="1" applyFont="1" applyFill="1" applyBorder="1" applyAlignment="1" applyProtection="1">
      <alignment horizontal="center" vertical="center" wrapText="1"/>
    </xf>
    <xf numFmtId="3" fontId="18" fillId="0" borderId="3" xfId="0" applyNumberFormat="1" applyFont="1" applyFill="1" applyBorder="1" applyAlignment="1" applyProtection="1">
      <alignment wrapText="1"/>
    </xf>
    <xf numFmtId="4" fontId="18" fillId="0" borderId="3" xfId="0" applyNumberFormat="1" applyFont="1" applyFill="1" applyBorder="1" applyAlignment="1">
      <alignment horizontal="center" vertical="center"/>
    </xf>
    <xf numFmtId="4" fontId="21" fillId="0" borderId="3" xfId="0" applyNumberFormat="1" applyFont="1" applyFill="1" applyBorder="1"/>
    <xf numFmtId="3" fontId="16" fillId="0" borderId="3" xfId="0" applyNumberFormat="1" applyFont="1" applyFill="1" applyBorder="1" applyAlignment="1"/>
    <xf numFmtId="3" fontId="2" fillId="0" borderId="3" xfId="0" applyNumberFormat="1" applyFont="1" applyFill="1" applyBorder="1" applyAlignment="1"/>
    <xf numFmtId="4" fontId="19" fillId="0" borderId="3" xfId="0" applyNumberFormat="1" applyFont="1" applyFill="1" applyBorder="1"/>
    <xf numFmtId="3" fontId="5" fillId="0" borderId="3" xfId="0" applyNumberFormat="1" applyFont="1" applyFill="1" applyBorder="1" applyAlignment="1"/>
    <xf numFmtId="4" fontId="20" fillId="0" borderId="3" xfId="0" applyNumberFormat="1" applyFont="1" applyFill="1" applyBorder="1"/>
    <xf numFmtId="3" fontId="2" fillId="0" borderId="3" xfId="0" applyNumberFormat="1" applyFont="1" applyFill="1" applyBorder="1" applyAlignment="1">
      <alignment vertical="center"/>
    </xf>
    <xf numFmtId="4" fontId="5" fillId="0" borderId="4" xfId="0" applyNumberFormat="1" applyFont="1" applyFill="1" applyBorder="1" applyAlignment="1" applyProtection="1">
      <alignment horizontal="right" vertical="center" wrapText="1"/>
    </xf>
    <xf numFmtId="3" fontId="5" fillId="0" borderId="3" xfId="0" applyNumberFormat="1" applyFont="1" applyFill="1" applyBorder="1" applyAlignment="1" applyProtection="1">
      <alignment horizontal="right" vertical="center" wrapText="1"/>
    </xf>
    <xf numFmtId="2" fontId="5" fillId="0" borderId="3" xfId="0" applyNumberFormat="1" applyFont="1" applyFill="1" applyBorder="1" applyAlignment="1" applyProtection="1">
      <alignment horizontal="right" vertical="center"/>
    </xf>
    <xf numFmtId="2" fontId="16" fillId="0" borderId="3" xfId="0" applyNumberFormat="1" applyFont="1" applyFill="1" applyBorder="1" applyAlignment="1" applyProtection="1">
      <alignment horizontal="right" vertical="center"/>
    </xf>
    <xf numFmtId="4" fontId="2" fillId="0" borderId="3" xfId="0" applyNumberFormat="1" applyFont="1" applyFill="1" applyBorder="1" applyAlignment="1">
      <alignment horizontal="right"/>
    </xf>
    <xf numFmtId="3" fontId="2" fillId="0" borderId="3" xfId="0" applyNumberFormat="1" applyFont="1" applyFill="1" applyBorder="1" applyAlignment="1">
      <alignment horizontal="right"/>
    </xf>
    <xf numFmtId="2" fontId="15" fillId="0" borderId="4" xfId="0" applyNumberFormat="1" applyFont="1" applyFill="1" applyBorder="1" applyAlignment="1">
      <alignment horizontal="right" vertical="center"/>
    </xf>
    <xf numFmtId="4" fontId="2" fillId="0" borderId="4" xfId="0" applyNumberFormat="1" applyFont="1" applyFill="1" applyBorder="1" applyAlignment="1">
      <alignment horizontal="right" vertical="center"/>
    </xf>
    <xf numFmtId="3" fontId="2" fillId="0" borderId="4" xfId="0" applyNumberFormat="1" applyFont="1" applyFill="1" applyBorder="1" applyAlignment="1">
      <alignment horizontal="right"/>
    </xf>
    <xf numFmtId="4" fontId="15" fillId="0" borderId="4" xfId="0" applyNumberFormat="1" applyFont="1" applyFill="1" applyBorder="1" applyAlignment="1">
      <alignment horizontal="right" vertical="center"/>
    </xf>
    <xf numFmtId="3" fontId="15" fillId="0" borderId="3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/>
    </xf>
    <xf numFmtId="3" fontId="15" fillId="0" borderId="3" xfId="0" applyNumberFormat="1" applyFont="1" applyFill="1" applyBorder="1" applyAlignment="1">
      <alignment horizontal="right"/>
    </xf>
    <xf numFmtId="4" fontId="16" fillId="0" borderId="4" xfId="0" applyNumberFormat="1" applyFont="1" applyFill="1" applyBorder="1" applyAlignment="1">
      <alignment horizontal="right" vertical="center"/>
    </xf>
    <xf numFmtId="4" fontId="2" fillId="0" borderId="4" xfId="0" applyNumberFormat="1" applyFont="1" applyFill="1" applyBorder="1" applyAlignment="1">
      <alignment horizontal="right"/>
    </xf>
    <xf numFmtId="2" fontId="0" fillId="0" borderId="3" xfId="0" applyNumberFormat="1" applyFill="1" applyBorder="1"/>
    <xf numFmtId="0" fontId="0" fillId="0" borderId="0" xfId="0" applyFill="1"/>
    <xf numFmtId="4" fontId="15" fillId="0" borderId="4" xfId="0" applyNumberFormat="1" applyFont="1" applyFill="1" applyBorder="1" applyAlignment="1">
      <alignment horizontal="right"/>
    </xf>
    <xf numFmtId="2" fontId="31" fillId="0" borderId="3" xfId="0" applyNumberFormat="1" applyFont="1" applyFill="1" applyBorder="1" applyAlignment="1">
      <alignment shrinkToFit="1"/>
    </xf>
    <xf numFmtId="0" fontId="45" fillId="0" borderId="3" xfId="0" applyFont="1" applyFill="1" applyBorder="1"/>
    <xf numFmtId="3" fontId="15" fillId="2" borderId="3" xfId="0" applyNumberFormat="1" applyFont="1" applyFill="1" applyBorder="1" applyAlignment="1">
      <alignment horizontal="right"/>
    </xf>
    <xf numFmtId="3" fontId="15" fillId="2" borderId="3" xfId="0" applyNumberFormat="1" applyFont="1" applyFill="1" applyBorder="1" applyAlignment="1" applyProtection="1">
      <alignment horizontal="right" wrapText="1"/>
    </xf>
    <xf numFmtId="166" fontId="16" fillId="0" borderId="3" xfId="0" applyNumberFormat="1" applyFont="1" applyFill="1" applyBorder="1" applyAlignment="1" applyProtection="1">
      <alignment horizontal="right" vertical="center" wrapText="1"/>
    </xf>
    <xf numFmtId="2" fontId="2" fillId="0" borderId="3" xfId="0" applyNumberFormat="1" applyFont="1" applyFill="1" applyBorder="1" applyAlignment="1">
      <alignment horizontal="right" vertical="center"/>
    </xf>
    <xf numFmtId="3" fontId="5" fillId="0" borderId="3" xfId="0" applyNumberFormat="1" applyFont="1" applyFill="1" applyBorder="1" applyAlignment="1" applyProtection="1">
      <alignment horizontal="right" wrapText="1"/>
    </xf>
    <xf numFmtId="4" fontId="27" fillId="0" borderId="3" xfId="0" applyNumberFormat="1" applyFont="1" applyBorder="1" applyAlignment="1">
      <alignment horizontal="center"/>
    </xf>
    <xf numFmtId="4" fontId="5" fillId="0" borderId="3" xfId="0" applyNumberFormat="1" applyFont="1" applyFill="1" applyBorder="1" applyAlignment="1">
      <alignment horizontal="right" vertical="center"/>
    </xf>
    <xf numFmtId="3" fontId="5" fillId="0" borderId="3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/>
    </xf>
    <xf numFmtId="164" fontId="48" fillId="0" borderId="3" xfId="2" applyNumberFormat="1" applyFont="1" applyFill="1" applyBorder="1" applyAlignment="1" applyProtection="1">
      <alignment horizontal="right" vertical="top" wrapText="1" readingOrder="1"/>
      <protection locked="0"/>
    </xf>
    <xf numFmtId="164" fontId="47" fillId="17" borderId="3" xfId="2" applyNumberFormat="1" applyFont="1" applyFill="1" applyBorder="1" applyAlignment="1" applyProtection="1">
      <alignment horizontal="right" vertical="top" wrapText="1" readingOrder="1"/>
      <protection locked="0"/>
    </xf>
    <xf numFmtId="164" fontId="47" fillId="18" borderId="3" xfId="2" applyNumberFormat="1" applyFont="1" applyFill="1" applyBorder="1" applyAlignment="1" applyProtection="1">
      <alignment horizontal="right" vertical="top" wrapText="1" readingOrder="1"/>
      <protection locked="0"/>
    </xf>
    <xf numFmtId="164" fontId="48" fillId="18" borderId="3" xfId="2" applyNumberFormat="1" applyFont="1" applyFill="1" applyBorder="1" applyAlignment="1" applyProtection="1">
      <alignment horizontal="right" vertical="top" wrapText="1" readingOrder="1"/>
      <protection locked="0"/>
    </xf>
    <xf numFmtId="164" fontId="48" fillId="19" borderId="3" xfId="2" applyNumberFormat="1" applyFont="1" applyFill="1" applyBorder="1" applyAlignment="1" applyProtection="1">
      <alignment horizontal="right" vertical="top" wrapText="1" readingOrder="1"/>
      <protection locked="0"/>
    </xf>
    <xf numFmtId="164" fontId="49" fillId="0" borderId="3" xfId="2" applyNumberFormat="1" applyFont="1" applyFill="1" applyBorder="1" applyAlignment="1" applyProtection="1">
      <alignment horizontal="right" vertical="top" shrinkToFit="1" readingOrder="1"/>
      <protection locked="0"/>
    </xf>
    <xf numFmtId="0" fontId="49" fillId="15" borderId="3" xfId="2" applyFont="1" applyFill="1" applyBorder="1" applyAlignment="1" applyProtection="1">
      <alignment horizontal="left" vertical="top" wrapText="1" shrinkToFit="1"/>
      <protection locked="0"/>
    </xf>
    <xf numFmtId="3" fontId="32" fillId="0" borderId="3" xfId="0" applyNumberFormat="1" applyFont="1" applyBorder="1" applyAlignment="1">
      <alignment horizontal="right"/>
    </xf>
    <xf numFmtId="3" fontId="32" fillId="0" borderId="3" xfId="0" applyNumberFormat="1" applyFont="1" applyBorder="1" applyAlignment="1">
      <alignment horizontal="right" vertical="center"/>
    </xf>
    <xf numFmtId="2" fontId="54" fillId="0" borderId="3" xfId="0" applyNumberFormat="1" applyFont="1" applyFill="1" applyBorder="1" applyAlignment="1">
      <alignment shrinkToFit="1"/>
    </xf>
    <xf numFmtId="0" fontId="57" fillId="0" borderId="3" xfId="0" applyFont="1" applyFill="1" applyBorder="1"/>
    <xf numFmtId="0" fontId="23" fillId="0" borderId="3" xfId="0" applyNumberFormat="1" applyFont="1" applyBorder="1" applyAlignment="1">
      <alignment horizontal="right"/>
    </xf>
    <xf numFmtId="3" fontId="23" fillId="0" borderId="3" xfId="0" applyNumberFormat="1" applyFont="1" applyBorder="1" applyAlignment="1">
      <alignment horizontal="right"/>
    </xf>
    <xf numFmtId="3" fontId="23" fillId="0" borderId="3" xfId="0" applyNumberFormat="1" applyFont="1" applyBorder="1" applyAlignment="1">
      <alignment horizontal="right" vertical="center"/>
    </xf>
    <xf numFmtId="4" fontId="16" fillId="0" borderId="4" xfId="0" applyNumberFormat="1" applyFont="1" applyFill="1" applyBorder="1" applyAlignment="1">
      <alignment horizontal="right"/>
    </xf>
    <xf numFmtId="3" fontId="5" fillId="2" borderId="3" xfId="0" applyNumberFormat="1" applyFont="1" applyFill="1" applyBorder="1" applyAlignment="1">
      <alignment horizontal="right" vertical="center"/>
    </xf>
    <xf numFmtId="3" fontId="16" fillId="0" borderId="3" xfId="0" applyNumberFormat="1" applyFont="1" applyFill="1" applyBorder="1" applyAlignment="1">
      <alignment horizontal="right"/>
    </xf>
    <xf numFmtId="0" fontId="8" fillId="0" borderId="1" xfId="0" quotePrefix="1" applyFont="1" applyFill="1" applyBorder="1" applyAlignment="1">
      <alignment horizontal="left" vertical="center"/>
    </xf>
    <xf numFmtId="0" fontId="8" fillId="0" borderId="2" xfId="0" quotePrefix="1" applyFont="1" applyFill="1" applyBorder="1" applyAlignment="1">
      <alignment horizontal="left" vertical="center"/>
    </xf>
    <xf numFmtId="0" fontId="8" fillId="0" borderId="4" xfId="0" quotePrefix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 applyProtection="1">
      <alignment vertical="center" wrapText="1"/>
    </xf>
    <xf numFmtId="0" fontId="10" fillId="0" borderId="0" xfId="0" applyFont="1" applyAlignment="1">
      <alignment vertical="center"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horizontal="left" vertical="center" wrapText="1"/>
    </xf>
    <xf numFmtId="0" fontId="8" fillId="3" borderId="4" xfId="0" applyNumberFormat="1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39" fillId="3" borderId="1" xfId="0" quotePrefix="1" applyNumberFormat="1" applyFont="1" applyFill="1" applyBorder="1" applyAlignment="1" applyProtection="1">
      <alignment horizontal="left" vertical="center" wrapText="1" shrinkToFit="1"/>
    </xf>
    <xf numFmtId="0" fontId="40" fillId="3" borderId="2" xfId="0" applyNumberFormat="1" applyFont="1" applyFill="1" applyBorder="1" applyAlignment="1" applyProtection="1">
      <alignment vertical="center" wrapText="1" shrinkToFit="1"/>
    </xf>
    <xf numFmtId="0" fontId="8" fillId="0" borderId="1" xfId="0" quotePrefix="1" applyNumberFormat="1" applyFont="1" applyFill="1" applyBorder="1" applyAlignment="1" applyProtection="1">
      <alignment horizontal="left" vertical="center" wrapText="1"/>
    </xf>
    <xf numFmtId="0" fontId="8" fillId="0" borderId="2" xfId="0" quotePrefix="1" applyNumberFormat="1" applyFont="1" applyFill="1" applyBorder="1" applyAlignment="1" applyProtection="1">
      <alignment horizontal="left" vertical="center" wrapText="1"/>
    </xf>
    <xf numFmtId="0" fontId="8" fillId="0" borderId="4" xfId="0" quotePrefix="1" applyNumberFormat="1" applyFont="1" applyFill="1" applyBorder="1" applyAlignment="1" applyProtection="1">
      <alignment horizontal="left" vertical="center" wrapText="1"/>
    </xf>
    <xf numFmtId="0" fontId="8" fillId="0" borderId="1" xfId="0" quotePrefix="1" applyFont="1" applyBorder="1" applyAlignment="1">
      <alignment horizontal="left" vertical="center"/>
    </xf>
    <xf numFmtId="0" fontId="8" fillId="0" borderId="2" xfId="0" quotePrefix="1" applyFont="1" applyBorder="1" applyAlignment="1">
      <alignment horizontal="left" vertical="center"/>
    </xf>
    <xf numFmtId="0" fontId="8" fillId="0" borderId="4" xfId="0" quotePrefix="1" applyFont="1" applyBorder="1" applyAlignment="1">
      <alignment horizontal="left" vertical="center"/>
    </xf>
    <xf numFmtId="0" fontId="8" fillId="3" borderId="1" xfId="0" quotePrefix="1" applyNumberFormat="1" applyFont="1" applyFill="1" applyBorder="1" applyAlignment="1" applyProtection="1">
      <alignment horizontal="left" vertical="center" wrapText="1"/>
    </xf>
    <xf numFmtId="0" fontId="8" fillId="3" borderId="2" xfId="0" quotePrefix="1" applyNumberFormat="1" applyFont="1" applyFill="1" applyBorder="1" applyAlignment="1" applyProtection="1">
      <alignment horizontal="left" vertical="center" wrapText="1"/>
    </xf>
    <xf numFmtId="0" fontId="8" fillId="3" borderId="4" xfId="0" quotePrefix="1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8" fillId="0" borderId="1" xfId="0" applyNumberFormat="1" applyFont="1" applyFill="1" applyBorder="1" applyAlignment="1" applyProtection="1">
      <alignment horizontal="left" vertical="center" shrinkToFit="1"/>
    </xf>
    <xf numFmtId="0" fontId="8" fillId="0" borderId="2" xfId="0" applyNumberFormat="1" applyFont="1" applyFill="1" applyBorder="1" applyAlignment="1" applyProtection="1">
      <alignment horizontal="left" vertical="center" shrinkToFit="1"/>
    </xf>
    <xf numFmtId="0" fontId="8" fillId="0" borderId="4" xfId="0" applyNumberFormat="1" applyFont="1" applyFill="1" applyBorder="1" applyAlignment="1" applyProtection="1">
      <alignment horizontal="left" vertical="center" shrinkToFit="1"/>
    </xf>
    <xf numFmtId="0" fontId="6" fillId="0" borderId="2" xfId="0" applyNumberFormat="1" applyFont="1" applyFill="1" applyBorder="1" applyAlignment="1" applyProtection="1">
      <alignment vertical="center" shrinkToFit="1"/>
    </xf>
    <xf numFmtId="0" fontId="6" fillId="3" borderId="2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 shrinkToFit="1"/>
    </xf>
    <xf numFmtId="0" fontId="10" fillId="0" borderId="0" xfId="0" applyFont="1" applyAlignment="1">
      <alignment wrapText="1" shrinkToFit="1"/>
    </xf>
    <xf numFmtId="0" fontId="5" fillId="4" borderId="1" xfId="0" applyNumberFormat="1" applyFont="1" applyFill="1" applyBorder="1" applyAlignment="1" applyProtection="1">
      <alignment horizontal="left" vertical="center" shrinkToFit="1"/>
    </xf>
    <xf numFmtId="0" fontId="5" fillId="4" borderId="2" xfId="0" applyNumberFormat="1" applyFont="1" applyFill="1" applyBorder="1" applyAlignment="1" applyProtection="1">
      <alignment horizontal="left" vertical="center" shrinkToFit="1"/>
    </xf>
    <xf numFmtId="0" fontId="5" fillId="4" borderId="4" xfId="0" applyNumberFormat="1" applyFont="1" applyFill="1" applyBorder="1" applyAlignment="1" applyProtection="1">
      <alignment horizontal="left" vertical="center" shrinkToFit="1"/>
    </xf>
    <xf numFmtId="0" fontId="5" fillId="3" borderId="1" xfId="0" applyNumberFormat="1" applyFont="1" applyFill="1" applyBorder="1" applyAlignment="1" applyProtection="1">
      <alignment horizontal="left" vertical="center" shrinkToFit="1"/>
    </xf>
    <xf numFmtId="0" fontId="5" fillId="3" borderId="2" xfId="0" applyNumberFormat="1" applyFont="1" applyFill="1" applyBorder="1" applyAlignment="1" applyProtection="1">
      <alignment horizontal="left" vertical="center" shrinkToFit="1"/>
    </xf>
    <xf numFmtId="0" fontId="5" fillId="3" borderId="4" xfId="0" applyNumberFormat="1" applyFont="1" applyFill="1" applyBorder="1" applyAlignment="1" applyProtection="1">
      <alignment horizontal="left" vertical="center" shrinkToFit="1"/>
    </xf>
    <xf numFmtId="0" fontId="5" fillId="6" borderId="1" xfId="0" applyNumberFormat="1" applyFont="1" applyFill="1" applyBorder="1" applyAlignment="1" applyProtection="1">
      <alignment horizontal="left" vertical="center" shrinkToFit="1"/>
    </xf>
    <xf numFmtId="0" fontId="5" fillId="6" borderId="2" xfId="0" applyNumberFormat="1" applyFont="1" applyFill="1" applyBorder="1" applyAlignment="1" applyProtection="1">
      <alignment horizontal="left" vertical="center" shrinkToFit="1"/>
    </xf>
    <xf numFmtId="0" fontId="5" fillId="6" borderId="4" xfId="0" applyNumberFormat="1" applyFont="1" applyFill="1" applyBorder="1" applyAlignment="1" applyProtection="1">
      <alignment horizontal="left" vertical="center" shrinkToFit="1"/>
    </xf>
    <xf numFmtId="0" fontId="8" fillId="6" borderId="1" xfId="0" quotePrefix="1" applyNumberFormat="1" applyFont="1" applyFill="1" applyBorder="1" applyAlignment="1" applyProtection="1">
      <alignment horizontal="left" vertical="center" wrapText="1"/>
    </xf>
    <xf numFmtId="0" fontId="6" fillId="6" borderId="2" xfId="0" applyNumberFormat="1" applyFont="1" applyFill="1" applyBorder="1" applyAlignment="1" applyProtection="1">
      <alignment vertical="center" wrapText="1"/>
    </xf>
    <xf numFmtId="0" fontId="41" fillId="3" borderId="1" xfId="0" quotePrefix="1" applyNumberFormat="1" applyFont="1" applyFill="1" applyBorder="1" applyAlignment="1" applyProtection="1">
      <alignment horizontal="left" vertical="center" wrapText="1" shrinkToFit="1"/>
    </xf>
    <xf numFmtId="0" fontId="34" fillId="3" borderId="2" xfId="0" applyNumberFormat="1" applyFont="1" applyFill="1" applyBorder="1" applyAlignment="1" applyProtection="1">
      <alignment vertical="center" wrapText="1" shrinkToFit="1"/>
    </xf>
    <xf numFmtId="0" fontId="29" fillId="0" borderId="3" xfId="0" applyNumberFormat="1" applyFont="1" applyFill="1" applyBorder="1" applyAlignment="1" applyProtection="1">
      <alignment horizontal="right" vertical="center" wrapText="1"/>
    </xf>
    <xf numFmtId="0" fontId="0" fillId="0" borderId="3" xfId="0" applyBorder="1" applyAlignment="1">
      <alignment horizontal="right" vertical="center"/>
    </xf>
    <xf numFmtId="0" fontId="28" fillId="0" borderId="5" xfId="0" applyNumberFormat="1" applyFont="1" applyFill="1" applyBorder="1" applyAlignment="1" applyProtection="1">
      <alignment horizontal="center" vertical="center" wrapText="1" shrinkToFit="1"/>
    </xf>
    <xf numFmtId="0" fontId="28" fillId="0" borderId="5" xfId="0" applyFont="1" applyBorder="1" applyAlignment="1">
      <alignment vertical="center" shrinkToFit="1"/>
    </xf>
    <xf numFmtId="0" fontId="27" fillId="0" borderId="1" xfId="0" applyFont="1" applyBorder="1" applyAlignment="1">
      <alignment horizontal="center" vertical="center" wrapText="1" shrinkToFit="1"/>
    </xf>
    <xf numFmtId="0" fontId="27" fillId="0" borderId="2" xfId="0" applyFont="1" applyBorder="1" applyAlignment="1">
      <alignment horizontal="center" vertical="center" wrapText="1" shrinkToFit="1"/>
    </xf>
    <xf numFmtId="0" fontId="27" fillId="0" borderId="4" xfId="0" applyFont="1" applyBorder="1" applyAlignment="1">
      <alignment horizontal="center" vertical="center" wrapText="1" shrinkToFit="1"/>
    </xf>
    <xf numFmtId="0" fontId="1" fillId="0" borderId="0" xfId="0" applyNumberFormat="1" applyFont="1" applyFill="1" applyBorder="1" applyAlignment="1" applyProtection="1">
      <alignment horizontal="left"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 shrinkToFit="1"/>
    </xf>
    <xf numFmtId="0" fontId="4" fillId="0" borderId="5" xfId="0" applyFont="1" applyBorder="1" applyAlignment="1">
      <alignment vertical="center" shrinkToFit="1"/>
    </xf>
    <xf numFmtId="0" fontId="11" fillId="0" borderId="0" xfId="2" applyFont="1" applyAlignment="1" applyProtection="1">
      <alignment horizontal="left" vertical="top" wrapText="1" readingOrder="1"/>
      <protection locked="0"/>
    </xf>
  </cellXfs>
  <cellStyles count="3">
    <cellStyle name="Normalno" xfId="0" builtinId="0"/>
    <cellStyle name="Normalno 2" xfId="2" xr:uid="{8BA22F68-AFD1-4C2D-BFEB-87D34712C32F}"/>
    <cellStyle name="Zarez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BEBF9-F68A-4BF2-92C4-9C045BA65B1F}">
  <dimension ref="A1:J31"/>
  <sheetViews>
    <sheetView zoomScale="130" zoomScaleNormal="130" workbookViewId="0">
      <selection activeCell="C21" sqref="C21"/>
    </sheetView>
  </sheetViews>
  <sheetFormatPr defaultRowHeight="14.4" x14ac:dyDescent="0.3"/>
  <cols>
    <col min="5" max="5" width="2.77734375" customWidth="1"/>
    <col min="6" max="6" width="15.44140625" customWidth="1"/>
    <col min="7" max="7" width="16.88671875" customWidth="1"/>
    <col min="8" max="8" width="15.88671875" customWidth="1"/>
    <col min="9" max="9" width="14.21875" customWidth="1"/>
    <col min="10" max="10" width="14.44140625" customWidth="1"/>
    <col min="17" max="17" width="13.33203125" customWidth="1"/>
  </cols>
  <sheetData>
    <row r="1" spans="1:10" ht="15.6" x14ac:dyDescent="0.3">
      <c r="A1" s="251" t="s">
        <v>97</v>
      </c>
      <c r="B1" s="251"/>
      <c r="C1" s="251"/>
      <c r="D1" s="251"/>
      <c r="E1" s="251"/>
      <c r="F1" s="251"/>
      <c r="G1" s="251"/>
      <c r="H1" s="251"/>
      <c r="I1" s="251"/>
      <c r="J1" s="251"/>
    </row>
    <row r="2" spans="1:10" ht="15.6" x14ac:dyDescent="0.3">
      <c r="A2" s="251" t="s">
        <v>85</v>
      </c>
      <c r="B2" s="251"/>
      <c r="C2" s="251"/>
      <c r="D2" s="251"/>
      <c r="E2" s="251"/>
      <c r="F2" s="251"/>
      <c r="G2" s="251"/>
      <c r="H2" s="251"/>
      <c r="I2" s="251"/>
      <c r="J2" s="251"/>
    </row>
    <row r="3" spans="1:10" ht="15.6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0" ht="15.6" x14ac:dyDescent="0.3">
      <c r="A4" s="251" t="s">
        <v>86</v>
      </c>
      <c r="B4" s="252"/>
      <c r="C4" s="252"/>
      <c r="D4" s="252"/>
      <c r="E4" s="252"/>
      <c r="F4" s="252"/>
      <c r="G4" s="252"/>
      <c r="H4" s="252"/>
      <c r="I4" s="252"/>
      <c r="J4" s="252"/>
    </row>
    <row r="5" spans="1:10" ht="9.6" customHeight="1" x14ac:dyDescent="0.3">
      <c r="A5" s="87"/>
      <c r="B5" s="86"/>
      <c r="C5" s="86"/>
      <c r="D5" s="86"/>
      <c r="E5" s="86"/>
      <c r="F5" s="86"/>
      <c r="G5" s="86"/>
      <c r="H5" s="86"/>
      <c r="I5" s="86"/>
      <c r="J5" s="86"/>
    </row>
    <row r="6" spans="1:10" ht="22.8" customHeight="1" x14ac:dyDescent="0.3">
      <c r="A6" s="75"/>
      <c r="B6" s="76"/>
      <c r="C6" s="76"/>
      <c r="D6" s="77"/>
      <c r="E6" s="78"/>
      <c r="F6" s="71" t="s">
        <v>47</v>
      </c>
      <c r="G6" s="71" t="s">
        <v>48</v>
      </c>
      <c r="H6" s="71" t="s">
        <v>65</v>
      </c>
      <c r="I6" s="30" t="s">
        <v>66</v>
      </c>
      <c r="J6" s="30" t="s">
        <v>67</v>
      </c>
    </row>
    <row r="7" spans="1:10" x14ac:dyDescent="0.3">
      <c r="A7" s="253" t="s">
        <v>0</v>
      </c>
      <c r="B7" s="254"/>
      <c r="C7" s="254"/>
      <c r="D7" s="254"/>
      <c r="E7" s="255"/>
      <c r="F7" s="85">
        <f>F8+F9</f>
        <v>2320483.62</v>
      </c>
      <c r="G7" s="79">
        <f>G8+G9</f>
        <v>2676454</v>
      </c>
      <c r="H7" s="79">
        <f>H8+H9</f>
        <v>2857912</v>
      </c>
      <c r="I7" s="79">
        <f t="shared" ref="I7:J7" si="0">I8+I9</f>
        <v>2857912</v>
      </c>
      <c r="J7" s="79">
        <f t="shared" si="0"/>
        <v>2857912</v>
      </c>
    </row>
    <row r="8" spans="1:10" x14ac:dyDescent="0.3">
      <c r="A8" s="256" t="s">
        <v>87</v>
      </c>
      <c r="B8" s="257"/>
      <c r="C8" s="257"/>
      <c r="D8" s="257"/>
      <c r="E8" s="258"/>
      <c r="F8" s="175">
        <v>2320483.62</v>
      </c>
      <c r="G8" s="80">
        <v>2676454</v>
      </c>
      <c r="H8" s="80">
        <v>2857912</v>
      </c>
      <c r="I8" s="80">
        <v>2857912</v>
      </c>
      <c r="J8" s="80">
        <v>2857912</v>
      </c>
    </row>
    <row r="9" spans="1:10" x14ac:dyDescent="0.3">
      <c r="A9" s="248" t="s">
        <v>88</v>
      </c>
      <c r="B9" s="249"/>
      <c r="C9" s="249"/>
      <c r="D9" s="249"/>
      <c r="E9" s="250"/>
      <c r="F9" s="175">
        <v>0</v>
      </c>
      <c r="G9" s="80">
        <v>0</v>
      </c>
      <c r="H9" s="80">
        <v>0</v>
      </c>
      <c r="I9" s="80">
        <v>0</v>
      </c>
      <c r="J9" s="80">
        <v>0</v>
      </c>
    </row>
    <row r="10" spans="1:10" x14ac:dyDescent="0.3">
      <c r="A10" s="82" t="s">
        <v>1</v>
      </c>
      <c r="B10" s="83"/>
      <c r="C10" s="83"/>
      <c r="D10" s="83"/>
      <c r="E10" s="83"/>
      <c r="F10" s="85">
        <f>F11+F12</f>
        <v>2323282.33</v>
      </c>
      <c r="G10" s="79">
        <f>G11+G12</f>
        <v>2676454</v>
      </c>
      <c r="H10" s="79">
        <f>H11+H12</f>
        <v>2857912</v>
      </c>
      <c r="I10" s="79">
        <f t="shared" ref="I10:J10" si="1">I11+I12</f>
        <v>2857912</v>
      </c>
      <c r="J10" s="79">
        <f t="shared" si="1"/>
        <v>2857912</v>
      </c>
    </row>
    <row r="11" spans="1:10" x14ac:dyDescent="0.3">
      <c r="A11" s="261" t="s">
        <v>89</v>
      </c>
      <c r="B11" s="262"/>
      <c r="C11" s="262"/>
      <c r="D11" s="262"/>
      <c r="E11" s="263"/>
      <c r="F11" s="175">
        <v>2298695.91</v>
      </c>
      <c r="G11" s="80">
        <v>2617664</v>
      </c>
      <c r="H11" s="80">
        <v>2836662</v>
      </c>
      <c r="I11" s="80">
        <v>2836662</v>
      </c>
      <c r="J11" s="80">
        <v>2836662</v>
      </c>
    </row>
    <row r="12" spans="1:10" x14ac:dyDescent="0.3">
      <c r="A12" s="264" t="s">
        <v>81</v>
      </c>
      <c r="B12" s="265"/>
      <c r="C12" s="265"/>
      <c r="D12" s="265"/>
      <c r="E12" s="266"/>
      <c r="F12" s="175">
        <v>24586.42</v>
      </c>
      <c r="G12" s="80">
        <v>58790</v>
      </c>
      <c r="H12" s="84">
        <v>21250</v>
      </c>
      <c r="I12" s="84">
        <v>21250</v>
      </c>
      <c r="J12" s="84">
        <v>21250</v>
      </c>
    </row>
    <row r="13" spans="1:10" x14ac:dyDescent="0.3">
      <c r="A13" s="267" t="s">
        <v>27</v>
      </c>
      <c r="B13" s="268"/>
      <c r="C13" s="268"/>
      <c r="D13" s="268"/>
      <c r="E13" s="269"/>
      <c r="F13" s="176">
        <f>F7-F10</f>
        <v>-2798.7099999999627</v>
      </c>
      <c r="G13" s="88">
        <f>G7-G10</f>
        <v>0</v>
      </c>
      <c r="H13" s="88">
        <f>H7-H10</f>
        <v>0</v>
      </c>
      <c r="I13" s="88">
        <f t="shared" ref="I13:J13" si="2">I7-I10</f>
        <v>0</v>
      </c>
      <c r="J13" s="88">
        <f t="shared" si="2"/>
        <v>0</v>
      </c>
    </row>
    <row r="14" spans="1:10" ht="15.6" x14ac:dyDescent="0.3">
      <c r="A14" s="270" t="s">
        <v>15</v>
      </c>
      <c r="B14" s="271"/>
      <c r="C14" s="271"/>
      <c r="D14" s="271"/>
      <c r="E14" s="271"/>
      <c r="F14" s="271"/>
      <c r="G14" s="271"/>
      <c r="H14" s="271"/>
      <c r="I14" s="271"/>
      <c r="J14" s="271"/>
    </row>
    <row r="15" spans="1:10" ht="22.2" customHeight="1" x14ac:dyDescent="0.3">
      <c r="A15" s="75"/>
      <c r="B15" s="76"/>
      <c r="C15" s="76"/>
      <c r="D15" s="77"/>
      <c r="E15" s="78"/>
      <c r="F15" s="71" t="s">
        <v>47</v>
      </c>
      <c r="G15" s="71" t="s">
        <v>48</v>
      </c>
      <c r="H15" s="71" t="s">
        <v>65</v>
      </c>
      <c r="I15" s="30" t="s">
        <v>66</v>
      </c>
      <c r="J15" s="30" t="s">
        <v>67</v>
      </c>
    </row>
    <row r="16" spans="1:10" x14ac:dyDescent="0.3">
      <c r="A16" s="272" t="s">
        <v>90</v>
      </c>
      <c r="B16" s="273"/>
      <c r="C16" s="273"/>
      <c r="D16" s="273"/>
      <c r="E16" s="274"/>
      <c r="F16" s="84">
        <v>0</v>
      </c>
      <c r="G16" s="84">
        <v>0</v>
      </c>
      <c r="H16" s="84">
        <v>0</v>
      </c>
      <c r="I16" s="84">
        <v>0</v>
      </c>
      <c r="J16" s="84">
        <v>0</v>
      </c>
    </row>
    <row r="17" spans="1:10" x14ac:dyDescent="0.3">
      <c r="A17" s="272" t="s">
        <v>91</v>
      </c>
      <c r="B17" s="275"/>
      <c r="C17" s="275"/>
      <c r="D17" s="275"/>
      <c r="E17" s="275"/>
      <c r="F17" s="84">
        <v>0</v>
      </c>
      <c r="G17" s="84">
        <v>0</v>
      </c>
      <c r="H17" s="84">
        <v>0</v>
      </c>
      <c r="I17" s="84">
        <v>0</v>
      </c>
      <c r="J17" s="84">
        <v>0</v>
      </c>
    </row>
    <row r="18" spans="1:10" x14ac:dyDescent="0.3">
      <c r="A18" s="267" t="s">
        <v>2</v>
      </c>
      <c r="B18" s="276"/>
      <c r="C18" s="276"/>
      <c r="D18" s="276"/>
      <c r="E18" s="276"/>
      <c r="F18" s="79">
        <v>0</v>
      </c>
      <c r="G18" s="79">
        <v>0</v>
      </c>
      <c r="H18" s="79">
        <v>0</v>
      </c>
      <c r="I18" s="79">
        <v>0</v>
      </c>
      <c r="J18" s="79">
        <v>0</v>
      </c>
    </row>
    <row r="19" spans="1:10" x14ac:dyDescent="0.3">
      <c r="A19" s="267" t="s">
        <v>28</v>
      </c>
      <c r="B19" s="276"/>
      <c r="C19" s="276"/>
      <c r="D19" s="276"/>
      <c r="E19" s="276"/>
      <c r="F19" s="79"/>
      <c r="G19" s="79"/>
      <c r="H19" s="79"/>
      <c r="I19" s="79">
        <v>0</v>
      </c>
      <c r="J19" s="79">
        <v>0</v>
      </c>
    </row>
    <row r="20" spans="1:10" ht="15.6" x14ac:dyDescent="0.3">
      <c r="A20" s="277" t="s">
        <v>92</v>
      </c>
      <c r="B20" s="278"/>
      <c r="C20" s="278"/>
      <c r="D20" s="278"/>
      <c r="E20" s="278"/>
      <c r="F20" s="278"/>
      <c r="G20" s="278"/>
      <c r="H20" s="278"/>
      <c r="I20" s="278"/>
      <c r="J20" s="278"/>
    </row>
    <row r="21" spans="1:10" ht="24" x14ac:dyDescent="0.3">
      <c r="A21" s="75"/>
      <c r="B21" s="76"/>
      <c r="C21" s="76"/>
      <c r="D21" s="77"/>
      <c r="E21" s="78"/>
      <c r="F21" s="71" t="s">
        <v>47</v>
      </c>
      <c r="G21" s="71" t="s">
        <v>48</v>
      </c>
      <c r="H21" s="71" t="s">
        <v>65</v>
      </c>
      <c r="I21" s="30" t="s">
        <v>66</v>
      </c>
      <c r="J21" s="30" t="s">
        <v>67</v>
      </c>
    </row>
    <row r="22" spans="1:10" x14ac:dyDescent="0.3">
      <c r="A22" s="279" t="s">
        <v>29</v>
      </c>
      <c r="B22" s="280"/>
      <c r="C22" s="280"/>
      <c r="D22" s="280"/>
      <c r="E22" s="281"/>
      <c r="F22" s="89">
        <v>0</v>
      </c>
      <c r="G22" s="90">
        <v>0</v>
      </c>
      <c r="H22" s="90">
        <v>2510</v>
      </c>
      <c r="I22" s="90">
        <v>0</v>
      </c>
      <c r="J22" s="91">
        <v>0</v>
      </c>
    </row>
    <row r="23" spans="1:10" x14ac:dyDescent="0.3">
      <c r="A23" s="282" t="s">
        <v>93</v>
      </c>
      <c r="B23" s="283"/>
      <c r="C23" s="283"/>
      <c r="D23" s="283"/>
      <c r="E23" s="284"/>
      <c r="F23" s="177">
        <v>0</v>
      </c>
      <c r="G23" s="81">
        <v>2510</v>
      </c>
      <c r="H23" s="81">
        <v>2510</v>
      </c>
      <c r="I23" s="81"/>
      <c r="J23" s="88">
        <v>0</v>
      </c>
    </row>
    <row r="24" spans="1:10" ht="21.6" customHeight="1" x14ac:dyDescent="0.3">
      <c r="A24" s="259" t="s">
        <v>94</v>
      </c>
      <c r="B24" s="260"/>
      <c r="C24" s="260"/>
      <c r="D24" s="260"/>
      <c r="E24" s="260"/>
      <c r="F24" s="85">
        <v>-2799</v>
      </c>
      <c r="G24" s="79">
        <v>0</v>
      </c>
      <c r="H24" s="85">
        <f>H13+H18+H22-H23</f>
        <v>0</v>
      </c>
      <c r="I24" s="85">
        <f>I13+I18+I22-I23</f>
        <v>0</v>
      </c>
      <c r="J24" s="85">
        <f>J13+J18+J22-J23</f>
        <v>0</v>
      </c>
    </row>
    <row r="25" spans="1:10" ht="15.6" x14ac:dyDescent="0.3">
      <c r="A25" s="277" t="s">
        <v>95</v>
      </c>
      <c r="B25" s="278"/>
      <c r="C25" s="278"/>
      <c r="D25" s="278"/>
      <c r="E25" s="278"/>
      <c r="F25" s="278"/>
      <c r="G25" s="278"/>
      <c r="H25" s="278"/>
      <c r="I25" s="278"/>
      <c r="J25" s="278"/>
    </row>
    <row r="26" spans="1:10" ht="7.2" customHeight="1" x14ac:dyDescent="0.3">
      <c r="A26" s="72"/>
      <c r="B26" s="73"/>
      <c r="C26" s="73"/>
      <c r="D26" s="73"/>
      <c r="E26" s="73"/>
      <c r="F26" s="74"/>
      <c r="G26" s="74"/>
      <c r="H26" s="74"/>
      <c r="I26" s="74"/>
      <c r="J26" s="74"/>
    </row>
    <row r="27" spans="1:10" ht="19.8" customHeight="1" x14ac:dyDescent="0.3">
      <c r="A27" s="75"/>
      <c r="B27" s="76"/>
      <c r="C27" s="76"/>
      <c r="D27" s="77"/>
      <c r="E27" s="78"/>
      <c r="F27" s="71" t="s">
        <v>47</v>
      </c>
      <c r="G27" s="71" t="s">
        <v>48</v>
      </c>
      <c r="H27" s="71" t="s">
        <v>65</v>
      </c>
      <c r="I27" s="30" t="s">
        <v>66</v>
      </c>
      <c r="J27" s="30" t="s">
        <v>67</v>
      </c>
    </row>
    <row r="28" spans="1:10" x14ac:dyDescent="0.3">
      <c r="A28" s="279" t="s">
        <v>96</v>
      </c>
      <c r="B28" s="280"/>
      <c r="C28" s="280"/>
      <c r="D28" s="280"/>
      <c r="E28" s="281"/>
      <c r="F28" s="89"/>
      <c r="G28" s="90"/>
      <c r="H28" s="90"/>
      <c r="I28" s="90"/>
      <c r="J28" s="91"/>
    </row>
    <row r="29" spans="1:10" x14ac:dyDescent="0.3">
      <c r="A29" s="285" t="s">
        <v>31</v>
      </c>
      <c r="B29" s="286"/>
      <c r="C29" s="286"/>
      <c r="D29" s="286"/>
      <c r="E29" s="287"/>
      <c r="F29" s="92"/>
      <c r="G29" s="93"/>
      <c r="H29" s="93"/>
      <c r="I29" s="93"/>
      <c r="J29" s="94"/>
    </row>
    <row r="30" spans="1:10" ht="11.4" customHeight="1" x14ac:dyDescent="0.3">
      <c r="A30" s="288" t="s">
        <v>32</v>
      </c>
      <c r="B30" s="289"/>
      <c r="C30" s="289"/>
      <c r="D30" s="289"/>
      <c r="E30" s="289"/>
      <c r="F30" s="95">
        <v>0</v>
      </c>
      <c r="G30" s="96">
        <v>0</v>
      </c>
      <c r="H30" s="96">
        <v>0</v>
      </c>
      <c r="I30" s="96">
        <v>0</v>
      </c>
      <c r="J30" s="96">
        <v>0</v>
      </c>
    </row>
    <row r="31" spans="1:10" x14ac:dyDescent="0.3">
      <c r="A31" s="290" t="s">
        <v>30</v>
      </c>
      <c r="B31" s="291"/>
      <c r="C31" s="291"/>
      <c r="D31" s="291"/>
      <c r="E31" s="291"/>
      <c r="F31" s="85">
        <f>F28-F29+F30</f>
        <v>0</v>
      </c>
      <c r="G31" s="85">
        <f t="shared" ref="G31:J31" si="3">G28-G29+G30</f>
        <v>0</v>
      </c>
      <c r="H31" s="85">
        <f t="shared" si="3"/>
        <v>0</v>
      </c>
      <c r="I31" s="85">
        <f t="shared" si="3"/>
        <v>0</v>
      </c>
      <c r="J31" s="85">
        <f t="shared" si="3"/>
        <v>0</v>
      </c>
    </row>
  </sheetData>
  <mergeCells count="23">
    <mergeCell ref="A25:J25"/>
    <mergeCell ref="A28:E28"/>
    <mergeCell ref="A29:E29"/>
    <mergeCell ref="A30:E30"/>
    <mergeCell ref="A31:E31"/>
    <mergeCell ref="A24:E24"/>
    <mergeCell ref="A11:E11"/>
    <mergeCell ref="A12:E12"/>
    <mergeCell ref="A13:E13"/>
    <mergeCell ref="A14:J14"/>
    <mergeCell ref="A16:E16"/>
    <mergeCell ref="A17:E17"/>
    <mergeCell ref="A18:E18"/>
    <mergeCell ref="A19:E19"/>
    <mergeCell ref="A20:J20"/>
    <mergeCell ref="A22:E22"/>
    <mergeCell ref="A23:E23"/>
    <mergeCell ref="A9:E9"/>
    <mergeCell ref="A1:J1"/>
    <mergeCell ref="A2:J2"/>
    <mergeCell ref="A4:J4"/>
    <mergeCell ref="A7:E7"/>
    <mergeCell ref="A8:E8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2AE75-E828-4D8F-8769-EF12773FBFAB}">
  <dimension ref="A1:L35"/>
  <sheetViews>
    <sheetView topLeftCell="A16" workbookViewId="0">
      <selection activeCell="F15" sqref="F15"/>
    </sheetView>
  </sheetViews>
  <sheetFormatPr defaultRowHeight="14.4" x14ac:dyDescent="0.3"/>
  <cols>
    <col min="3" max="3" width="10.88671875" customWidth="1"/>
    <col min="4" max="4" width="12.44140625" customWidth="1"/>
    <col min="5" max="5" width="15.6640625" customWidth="1"/>
    <col min="6" max="6" width="14.5546875" customWidth="1"/>
    <col min="7" max="7" width="13" customWidth="1"/>
    <col min="8" max="8" width="14.44140625" customWidth="1"/>
    <col min="13" max="13" width="16.6640625" customWidth="1"/>
  </cols>
  <sheetData>
    <row r="1" spans="1:12" ht="17.399999999999999" x14ac:dyDescent="0.3">
      <c r="A1" s="299" t="s">
        <v>84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</row>
    <row r="2" spans="1:12" ht="15.6" x14ac:dyDescent="0.3">
      <c r="A2" s="270" t="s">
        <v>62</v>
      </c>
      <c r="B2" s="270"/>
      <c r="C2" s="270"/>
      <c r="D2" s="270"/>
      <c r="E2" s="270"/>
      <c r="F2" s="300"/>
    </row>
    <row r="3" spans="1:12" ht="15.6" x14ac:dyDescent="0.3">
      <c r="A3" s="270" t="s">
        <v>63</v>
      </c>
      <c r="B3" s="271"/>
      <c r="C3" s="271"/>
      <c r="D3" s="271"/>
      <c r="E3" s="271"/>
      <c r="F3" s="271"/>
    </row>
    <row r="4" spans="1:12" ht="15.6" x14ac:dyDescent="0.3">
      <c r="A4" s="270"/>
      <c r="B4" s="252"/>
      <c r="C4" s="252"/>
      <c r="D4" s="252"/>
      <c r="E4" s="252"/>
      <c r="F4" s="252"/>
      <c r="G4" s="252"/>
      <c r="H4" s="252"/>
    </row>
    <row r="5" spans="1:12" ht="15.6" x14ac:dyDescent="0.3">
      <c r="A5" s="301" t="s">
        <v>64</v>
      </c>
      <c r="B5" s="302"/>
      <c r="C5" s="302"/>
      <c r="D5" s="302"/>
      <c r="E5" s="302"/>
      <c r="F5" s="302"/>
      <c r="G5" s="302"/>
      <c r="H5" s="302"/>
    </row>
    <row r="6" spans="1:12" ht="26.4" x14ac:dyDescent="0.3">
      <c r="A6" s="30" t="s">
        <v>4</v>
      </c>
      <c r="B6" s="31" t="s">
        <v>61</v>
      </c>
      <c r="C6" s="32" t="s">
        <v>3</v>
      </c>
      <c r="D6" s="12" t="s">
        <v>47</v>
      </c>
      <c r="E6" s="12" t="s">
        <v>48</v>
      </c>
      <c r="F6" s="12" t="s">
        <v>65</v>
      </c>
      <c r="G6" s="30" t="s">
        <v>66</v>
      </c>
      <c r="H6" s="30" t="s">
        <v>67</v>
      </c>
    </row>
    <row r="7" spans="1:12" ht="22.2" customHeight="1" x14ac:dyDescent="0.3">
      <c r="A7" s="18">
        <v>6</v>
      </c>
      <c r="B7" s="18"/>
      <c r="C7" s="60" t="s">
        <v>5</v>
      </c>
      <c r="D7" s="175">
        <f>D8+D9+D10+D11+D12+D13</f>
        <v>2320483.62</v>
      </c>
      <c r="E7" s="198">
        <f t="shared" ref="E7" si="0">E8+E9+E10+E11+E12+E13</f>
        <v>2673944</v>
      </c>
      <c r="F7" s="190">
        <v>2857912</v>
      </c>
      <c r="G7" s="190">
        <v>2857912</v>
      </c>
      <c r="H7" s="190">
        <v>2857912</v>
      </c>
    </row>
    <row r="8" spans="1:12" ht="24.6" customHeight="1" x14ac:dyDescent="0.3">
      <c r="A8" s="35"/>
      <c r="B8" s="35">
        <v>63</v>
      </c>
      <c r="C8" s="64" t="s">
        <v>16</v>
      </c>
      <c r="D8" s="179">
        <v>2024578.11</v>
      </c>
      <c r="E8" s="180">
        <v>2268269</v>
      </c>
      <c r="F8" s="189">
        <v>2508300</v>
      </c>
      <c r="G8" s="189">
        <v>2508300</v>
      </c>
      <c r="H8" s="189">
        <v>2508300</v>
      </c>
      <c r="I8" s="37"/>
    </row>
    <row r="9" spans="1:12" ht="21" customHeight="1" x14ac:dyDescent="0.3">
      <c r="A9" s="38"/>
      <c r="B9" s="39">
        <v>64</v>
      </c>
      <c r="C9" s="64" t="s">
        <v>68</v>
      </c>
      <c r="D9" s="179">
        <v>0.05</v>
      </c>
      <c r="E9" s="181">
        <v>0</v>
      </c>
      <c r="F9" s="36">
        <v>0</v>
      </c>
      <c r="G9" s="36">
        <v>0</v>
      </c>
      <c r="H9" s="36">
        <v>0</v>
      </c>
      <c r="I9" s="37"/>
    </row>
    <row r="10" spans="1:12" ht="39" customHeight="1" x14ac:dyDescent="0.3">
      <c r="A10" s="38"/>
      <c r="B10" s="39">
        <v>65</v>
      </c>
      <c r="C10" s="64" t="s">
        <v>69</v>
      </c>
      <c r="D10" s="179">
        <v>1674.9</v>
      </c>
      <c r="E10" s="181">
        <v>2600</v>
      </c>
      <c r="F10" s="36">
        <v>0</v>
      </c>
      <c r="G10" s="36">
        <v>0</v>
      </c>
      <c r="H10" s="36">
        <v>0</v>
      </c>
      <c r="I10" s="37"/>
    </row>
    <row r="11" spans="1:12" ht="39.6" customHeight="1" x14ac:dyDescent="0.3">
      <c r="A11" s="35"/>
      <c r="B11" s="35">
        <v>66</v>
      </c>
      <c r="C11" s="64" t="s">
        <v>70</v>
      </c>
      <c r="D11" s="179">
        <v>2350</v>
      </c>
      <c r="E11" s="181">
        <v>2000</v>
      </c>
      <c r="F11" s="189">
        <v>2100</v>
      </c>
      <c r="G11" s="189">
        <v>2100</v>
      </c>
      <c r="H11" s="189">
        <v>2100</v>
      </c>
      <c r="I11" s="37"/>
    </row>
    <row r="12" spans="1:12" ht="31.2" customHeight="1" x14ac:dyDescent="0.3">
      <c r="A12" s="38"/>
      <c r="B12" s="39">
        <v>67</v>
      </c>
      <c r="C12" s="61" t="s">
        <v>18</v>
      </c>
      <c r="D12" s="179">
        <v>291880.56</v>
      </c>
      <c r="E12" s="181">
        <v>401075</v>
      </c>
      <c r="F12" s="189">
        <v>345012</v>
      </c>
      <c r="G12" s="189">
        <v>345012</v>
      </c>
      <c r="H12" s="189">
        <v>345012</v>
      </c>
      <c r="I12" s="37"/>
    </row>
    <row r="13" spans="1:12" ht="36.6" customHeight="1" x14ac:dyDescent="0.3">
      <c r="A13" s="40">
        <v>7</v>
      </c>
      <c r="B13" s="35"/>
      <c r="C13" s="62" t="s">
        <v>71</v>
      </c>
      <c r="D13" s="182">
        <f t="shared" ref="D13:H13" si="1">D14</f>
        <v>0</v>
      </c>
      <c r="E13" s="183">
        <f t="shared" si="1"/>
        <v>0</v>
      </c>
      <c r="F13" s="188">
        <f t="shared" si="1"/>
        <v>0</v>
      </c>
      <c r="G13" s="188">
        <f t="shared" si="1"/>
        <v>0</v>
      </c>
      <c r="H13" s="188">
        <f t="shared" si="1"/>
        <v>0</v>
      </c>
      <c r="I13" s="37"/>
    </row>
    <row r="14" spans="1:12" ht="33.6" customHeight="1" x14ac:dyDescent="0.3">
      <c r="A14" s="41"/>
      <c r="B14" s="35">
        <v>72</v>
      </c>
      <c r="C14" s="63" t="s">
        <v>72</v>
      </c>
      <c r="D14" s="179">
        <v>0</v>
      </c>
      <c r="E14" s="181">
        <v>0</v>
      </c>
      <c r="F14" s="36">
        <v>0</v>
      </c>
      <c r="G14" s="36">
        <v>0</v>
      </c>
      <c r="H14" s="36">
        <v>0</v>
      </c>
      <c r="I14" s="37"/>
    </row>
    <row r="15" spans="1:12" ht="26.4" x14ac:dyDescent="0.3">
      <c r="A15" s="40">
        <v>9</v>
      </c>
      <c r="B15" s="35"/>
      <c r="C15" s="14" t="s">
        <v>73</v>
      </c>
      <c r="D15" s="184"/>
      <c r="E15" s="183">
        <v>2510</v>
      </c>
      <c r="F15" s="188">
        <f>SUM(F16)</f>
        <v>2510</v>
      </c>
      <c r="G15" s="188">
        <f t="shared" ref="G15:H15" si="2">SUM(G16)</f>
        <v>2510</v>
      </c>
      <c r="H15" s="188">
        <f t="shared" si="2"/>
        <v>2510</v>
      </c>
      <c r="I15" s="42"/>
    </row>
    <row r="16" spans="1:12" ht="39.6" x14ac:dyDescent="0.3">
      <c r="A16" s="41"/>
      <c r="B16" s="35">
        <v>92</v>
      </c>
      <c r="C16" s="9" t="s">
        <v>74</v>
      </c>
      <c r="D16" s="185"/>
      <c r="E16" s="181">
        <v>2510</v>
      </c>
      <c r="F16" s="189">
        <v>2510</v>
      </c>
      <c r="G16" s="189">
        <v>2510</v>
      </c>
      <c r="H16" s="189">
        <v>2510</v>
      </c>
    </row>
    <row r="17" spans="1:11" ht="21" customHeight="1" x14ac:dyDescent="0.3">
      <c r="A17" s="296" t="s">
        <v>75</v>
      </c>
      <c r="B17" s="297"/>
      <c r="C17" s="298"/>
      <c r="D17" s="186">
        <f>D7+D15</f>
        <v>2320483.62</v>
      </c>
      <c r="E17" s="187">
        <f>E7+E15</f>
        <v>2676454</v>
      </c>
      <c r="F17" s="226">
        <f>F7+F15</f>
        <v>2860422</v>
      </c>
      <c r="G17" s="226">
        <f>G7+G15</f>
        <v>2860422</v>
      </c>
      <c r="H17" s="226">
        <f>H7+H15</f>
        <v>2860422</v>
      </c>
      <c r="I17" s="37"/>
      <c r="J17" s="37"/>
      <c r="K17" s="37"/>
    </row>
    <row r="18" spans="1:11" ht="47.4" customHeight="1" x14ac:dyDescent="0.3">
      <c r="A18" s="44"/>
      <c r="B18" s="45"/>
      <c r="C18" s="46"/>
      <c r="D18" s="47"/>
      <c r="E18" s="47"/>
      <c r="F18" s="47"/>
      <c r="G18" s="47"/>
      <c r="H18" s="47"/>
      <c r="I18" s="37"/>
      <c r="J18" s="37"/>
      <c r="K18" s="37"/>
    </row>
    <row r="19" spans="1:11" ht="20.399999999999999" customHeight="1" x14ac:dyDescent="0.3"/>
    <row r="20" spans="1:11" x14ac:dyDescent="0.3">
      <c r="I20" s="37"/>
    </row>
    <row r="21" spans="1:11" ht="10.199999999999999" customHeight="1" x14ac:dyDescent="0.3"/>
    <row r="22" spans="1:11" ht="29.4" hidden="1" customHeight="1" x14ac:dyDescent="0.3"/>
    <row r="23" spans="1:11" x14ac:dyDescent="0.3">
      <c r="A23" s="294" t="s">
        <v>76</v>
      </c>
      <c r="B23" s="295"/>
      <c r="C23" s="295"/>
      <c r="D23" s="295"/>
      <c r="E23" s="295"/>
      <c r="F23" s="295"/>
      <c r="G23" s="295"/>
      <c r="H23" s="295"/>
    </row>
    <row r="24" spans="1:11" ht="26.4" x14ac:dyDescent="0.3">
      <c r="A24" s="48" t="s">
        <v>4</v>
      </c>
      <c r="B24" s="43" t="s">
        <v>61</v>
      </c>
      <c r="C24" s="32" t="s">
        <v>6</v>
      </c>
      <c r="D24" s="12" t="s">
        <v>47</v>
      </c>
      <c r="E24" s="12" t="s">
        <v>48</v>
      </c>
      <c r="F24" s="12" t="s">
        <v>65</v>
      </c>
      <c r="G24" s="30" t="s">
        <v>66</v>
      </c>
      <c r="H24" s="30" t="s">
        <v>67</v>
      </c>
    </row>
    <row r="25" spans="1:11" x14ac:dyDescent="0.3">
      <c r="A25" s="292" t="s">
        <v>77</v>
      </c>
      <c r="B25" s="293"/>
      <c r="C25" s="293"/>
      <c r="D25" s="191">
        <f>D26+D32</f>
        <v>2323282.2399999993</v>
      </c>
      <c r="E25" s="192">
        <f>SUM(E26+E32)</f>
        <v>2676454</v>
      </c>
      <c r="F25" s="49">
        <f>F26+F32</f>
        <v>2857912</v>
      </c>
      <c r="G25" s="49">
        <f>G26+G32</f>
        <v>2857912</v>
      </c>
      <c r="H25" s="49">
        <f>H26+H32</f>
        <v>2857912</v>
      </c>
    </row>
    <row r="26" spans="1:11" x14ac:dyDescent="0.3">
      <c r="A26" s="18">
        <v>3</v>
      </c>
      <c r="B26" s="18"/>
      <c r="C26" s="33" t="s">
        <v>78</v>
      </c>
      <c r="D26" s="193">
        <f>SUM(D27+D28+D29+D30+D31)</f>
        <v>2298695.8199999994</v>
      </c>
      <c r="E26" s="178">
        <f>SUM(E27+E28+E29+E30+E31)</f>
        <v>2617664</v>
      </c>
      <c r="F26" s="34">
        <v>2836662</v>
      </c>
      <c r="G26" s="34">
        <v>2836662</v>
      </c>
      <c r="H26" s="34">
        <v>2836662</v>
      </c>
    </row>
    <row r="27" spans="1:11" x14ac:dyDescent="0.3">
      <c r="A27" s="18"/>
      <c r="B27" s="20">
        <v>31</v>
      </c>
      <c r="C27" s="50" t="s">
        <v>7</v>
      </c>
      <c r="D27" s="194">
        <v>2012501.15</v>
      </c>
      <c r="E27" s="195">
        <v>2362049</v>
      </c>
      <c r="F27" s="51">
        <v>2540110</v>
      </c>
      <c r="G27" s="51">
        <v>2540110</v>
      </c>
      <c r="H27" s="51">
        <v>2540110</v>
      </c>
    </row>
    <row r="28" spans="1:11" x14ac:dyDescent="0.3">
      <c r="A28" s="21"/>
      <c r="B28" s="22">
        <v>32</v>
      </c>
      <c r="C28" s="52" t="s">
        <v>12</v>
      </c>
      <c r="D28" s="194">
        <v>236349.61</v>
      </c>
      <c r="E28" s="195">
        <v>255215</v>
      </c>
      <c r="F28" s="51">
        <v>256562</v>
      </c>
      <c r="G28" s="51">
        <v>256562</v>
      </c>
      <c r="H28" s="51">
        <v>256562</v>
      </c>
    </row>
    <row r="29" spans="1:11" x14ac:dyDescent="0.3">
      <c r="A29" s="21"/>
      <c r="B29" s="22">
        <v>34</v>
      </c>
      <c r="C29" s="52" t="s">
        <v>60</v>
      </c>
      <c r="D29" s="194">
        <v>589.26</v>
      </c>
      <c r="E29" s="196">
        <v>400</v>
      </c>
      <c r="F29" s="51">
        <v>0</v>
      </c>
      <c r="G29" s="51">
        <v>0</v>
      </c>
      <c r="H29" s="51">
        <v>0</v>
      </c>
    </row>
    <row r="30" spans="1:11" ht="19.8" x14ac:dyDescent="0.3">
      <c r="A30" s="21"/>
      <c r="B30" s="22">
        <v>37</v>
      </c>
      <c r="C30" s="53" t="s">
        <v>79</v>
      </c>
      <c r="D30" s="194">
        <v>48043.9</v>
      </c>
      <c r="E30" s="196">
        <v>0</v>
      </c>
      <c r="F30" s="51">
        <v>40000</v>
      </c>
      <c r="G30" s="51">
        <v>40000</v>
      </c>
      <c r="H30" s="51">
        <v>40000</v>
      </c>
    </row>
    <row r="31" spans="1:11" x14ac:dyDescent="0.3">
      <c r="A31" s="21"/>
      <c r="B31" s="22">
        <v>38</v>
      </c>
      <c r="C31" s="52" t="s">
        <v>80</v>
      </c>
      <c r="D31" s="194">
        <v>1211.9000000000001</v>
      </c>
      <c r="E31" s="196">
        <v>0</v>
      </c>
      <c r="F31" s="51">
        <v>0</v>
      </c>
      <c r="G31" s="51">
        <v>0</v>
      </c>
      <c r="H31" s="51">
        <v>0</v>
      </c>
    </row>
    <row r="32" spans="1:11" x14ac:dyDescent="0.3">
      <c r="A32" s="54">
        <v>4</v>
      </c>
      <c r="B32" s="55"/>
      <c r="C32" s="56" t="s">
        <v>81</v>
      </c>
      <c r="D32" s="197">
        <v>24586.42</v>
      </c>
      <c r="E32" s="198">
        <f>SUM(E33)</f>
        <v>58790</v>
      </c>
      <c r="F32" s="34">
        <f>F33</f>
        <v>21250</v>
      </c>
      <c r="G32" s="34">
        <f>G33</f>
        <v>21250</v>
      </c>
      <c r="H32" s="34">
        <f>H33</f>
        <v>21250</v>
      </c>
    </row>
    <row r="33" spans="1:8" x14ac:dyDescent="0.3">
      <c r="A33" s="18"/>
      <c r="B33" s="20">
        <v>42</v>
      </c>
      <c r="C33" s="57" t="s">
        <v>82</v>
      </c>
      <c r="D33" s="199">
        <v>24589.42</v>
      </c>
      <c r="E33" s="200">
        <v>58790</v>
      </c>
      <c r="F33" s="51">
        <v>21250</v>
      </c>
      <c r="G33" s="51">
        <v>21250</v>
      </c>
      <c r="H33" s="51">
        <v>21250</v>
      </c>
    </row>
    <row r="34" spans="1:8" ht="18" customHeight="1" x14ac:dyDescent="0.3"/>
    <row r="35" spans="1:8" ht="16.2" customHeight="1" x14ac:dyDescent="0.3"/>
  </sheetData>
  <mergeCells count="8">
    <mergeCell ref="A25:C25"/>
    <mergeCell ref="A23:H23"/>
    <mergeCell ref="A17:C17"/>
    <mergeCell ref="A1:L1"/>
    <mergeCell ref="A2:F2"/>
    <mergeCell ref="A3:F3"/>
    <mergeCell ref="A4:H4"/>
    <mergeCell ref="A5:H5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53"/>
  <sheetViews>
    <sheetView topLeftCell="A4" zoomScale="120" zoomScaleNormal="120" workbookViewId="0">
      <selection activeCell="D53" sqref="D53"/>
    </sheetView>
  </sheetViews>
  <sheetFormatPr defaultRowHeight="14.4" x14ac:dyDescent="0.3"/>
  <cols>
    <col min="1" max="1" width="25.33203125" customWidth="1"/>
    <col min="2" max="2" width="14.88671875" customWidth="1"/>
    <col min="3" max="3" width="16" customWidth="1"/>
    <col min="4" max="4" width="14.33203125" customWidth="1"/>
    <col min="5" max="5" width="14.44140625" customWidth="1"/>
    <col min="6" max="6" width="14.109375" customWidth="1"/>
    <col min="11" max="11" width="13.6640625" customWidth="1"/>
    <col min="12" max="12" width="11" customWidth="1"/>
    <col min="13" max="14" width="10.6640625" customWidth="1"/>
    <col min="15" max="15" width="12.6640625" customWidth="1"/>
    <col min="16" max="16" width="12.33203125" customWidth="1"/>
  </cols>
  <sheetData>
    <row r="1" spans="1:6" ht="42" customHeight="1" x14ac:dyDescent="0.3">
      <c r="A1" s="270" t="s">
        <v>112</v>
      </c>
      <c r="B1" s="270"/>
      <c r="C1" s="270"/>
      <c r="D1" s="270"/>
      <c r="E1" s="270"/>
      <c r="F1" s="270"/>
    </row>
    <row r="2" spans="1:6" ht="18" customHeight="1" x14ac:dyDescent="0.3">
      <c r="A2" s="13"/>
      <c r="B2" s="13"/>
      <c r="C2" s="13"/>
      <c r="D2" s="13"/>
      <c r="E2" s="13"/>
      <c r="F2" s="13"/>
    </row>
    <row r="3" spans="1:6" ht="15.75" customHeight="1" x14ac:dyDescent="0.3">
      <c r="A3" s="270" t="s">
        <v>10</v>
      </c>
      <c r="B3" s="270"/>
      <c r="C3" s="270"/>
      <c r="D3" s="270"/>
      <c r="E3" s="270"/>
      <c r="F3" s="270"/>
    </row>
    <row r="4" spans="1:6" ht="17.399999999999999" x14ac:dyDescent="0.3">
      <c r="B4" s="13"/>
      <c r="C4" s="13"/>
      <c r="D4" s="13"/>
      <c r="E4" s="2"/>
      <c r="F4" s="2"/>
    </row>
    <row r="5" spans="1:6" ht="18" customHeight="1" x14ac:dyDescent="0.3">
      <c r="A5" s="270" t="s">
        <v>111</v>
      </c>
      <c r="B5" s="270"/>
      <c r="C5" s="270"/>
      <c r="D5" s="270"/>
      <c r="E5" s="270"/>
      <c r="F5" s="270"/>
    </row>
    <row r="6" spans="1:6" ht="17.399999999999999" x14ac:dyDescent="0.3">
      <c r="A6" s="13"/>
      <c r="B6" s="13"/>
      <c r="C6" s="13"/>
      <c r="D6" s="13"/>
      <c r="E6" s="2"/>
      <c r="F6" s="2"/>
    </row>
    <row r="7" spans="1:6" ht="15.75" customHeight="1" x14ac:dyDescent="0.3">
      <c r="A7" s="270" t="s">
        <v>33</v>
      </c>
      <c r="B7" s="270"/>
      <c r="C7" s="270"/>
      <c r="D7" s="270"/>
      <c r="E7" s="270"/>
      <c r="F7" s="270"/>
    </row>
    <row r="8" spans="1:6" ht="17.399999999999999" x14ac:dyDescent="0.3">
      <c r="A8" s="13"/>
      <c r="B8" s="13"/>
      <c r="C8" s="13"/>
      <c r="D8" s="13"/>
      <c r="E8" s="2"/>
      <c r="F8" s="2"/>
    </row>
    <row r="9" spans="1:6" ht="61.2" customHeight="1" x14ac:dyDescent="0.3">
      <c r="A9" s="12" t="s">
        <v>45</v>
      </c>
      <c r="B9" s="11" t="s">
        <v>47</v>
      </c>
      <c r="C9" s="12" t="s">
        <v>48</v>
      </c>
      <c r="D9" s="12" t="s">
        <v>49</v>
      </c>
      <c r="E9" s="12" t="s">
        <v>40</v>
      </c>
      <c r="F9" s="12" t="s">
        <v>50</v>
      </c>
    </row>
    <row r="10" spans="1:6" x14ac:dyDescent="0.3">
      <c r="A10" s="16" t="s">
        <v>39</v>
      </c>
      <c r="B10" s="201">
        <v>2320483.62</v>
      </c>
      <c r="C10" s="202">
        <v>2676454</v>
      </c>
      <c r="D10" s="225">
        <f>SUM(D11,D15,D21,D26)</f>
        <v>2857922</v>
      </c>
      <c r="E10" s="225">
        <f>SUM(E11,E15,E21,E26)</f>
        <v>2857912</v>
      </c>
      <c r="F10" s="225">
        <f>SUM(F11,F15,F21,F26)</f>
        <v>2857912</v>
      </c>
    </row>
    <row r="11" spans="1:6" x14ac:dyDescent="0.3">
      <c r="A11" s="14" t="s">
        <v>23</v>
      </c>
      <c r="B11" s="203">
        <v>291880.56</v>
      </c>
      <c r="C11" s="202">
        <v>101795</v>
      </c>
      <c r="D11" s="202">
        <v>113112</v>
      </c>
      <c r="E11" s="202">
        <f>SUM(E12,E13)</f>
        <v>113102</v>
      </c>
      <c r="F11" s="202">
        <f>SUM(F12,F13)</f>
        <v>113102</v>
      </c>
    </row>
    <row r="12" spans="1:6" x14ac:dyDescent="0.3">
      <c r="A12" s="97" t="s">
        <v>98</v>
      </c>
      <c r="B12" s="204">
        <v>96938</v>
      </c>
      <c r="C12" s="223">
        <v>6792</v>
      </c>
      <c r="D12" s="223">
        <v>11002</v>
      </c>
      <c r="E12" s="223">
        <v>11002</v>
      </c>
      <c r="F12" s="223">
        <v>11002</v>
      </c>
    </row>
    <row r="13" spans="1:6" x14ac:dyDescent="0.3">
      <c r="A13" s="97" t="s">
        <v>105</v>
      </c>
      <c r="B13" s="224">
        <v>194942.56</v>
      </c>
      <c r="C13" s="206">
        <v>95003</v>
      </c>
      <c r="D13" s="4">
        <v>102100</v>
      </c>
      <c r="E13" s="4">
        <v>102100</v>
      </c>
      <c r="F13" s="4">
        <v>102100</v>
      </c>
    </row>
    <row r="14" spans="1:6" x14ac:dyDescent="0.3">
      <c r="A14" s="22" t="s">
        <v>17</v>
      </c>
      <c r="B14" s="206"/>
      <c r="C14" s="206"/>
      <c r="D14" s="4"/>
      <c r="E14" s="4"/>
      <c r="F14" s="4"/>
    </row>
    <row r="15" spans="1:6" x14ac:dyDescent="0.3">
      <c r="A15" s="26" t="s">
        <v>25</v>
      </c>
      <c r="B15" s="207">
        <v>2350.0500000000002</v>
      </c>
      <c r="C15" s="213">
        <v>2000</v>
      </c>
      <c r="D15" s="221">
        <v>2100</v>
      </c>
      <c r="E15" s="221">
        <v>2100</v>
      </c>
      <c r="F15" s="221">
        <v>2100</v>
      </c>
    </row>
    <row r="16" spans="1:6" x14ac:dyDescent="0.3">
      <c r="A16" s="27" t="s">
        <v>51</v>
      </c>
      <c r="B16" s="208">
        <v>2350.0500000000002</v>
      </c>
      <c r="C16" s="206">
        <v>2000</v>
      </c>
      <c r="D16" s="4">
        <v>2100</v>
      </c>
      <c r="E16" s="4">
        <v>2100</v>
      </c>
      <c r="F16" s="4">
        <v>2100</v>
      </c>
    </row>
    <row r="17" spans="1:6" x14ac:dyDescent="0.3">
      <c r="A17" s="22"/>
      <c r="B17" s="209"/>
      <c r="C17" s="206"/>
      <c r="D17" s="4"/>
      <c r="E17" s="4"/>
      <c r="F17" s="4"/>
    </row>
    <row r="18" spans="1:6" ht="26.4" x14ac:dyDescent="0.3">
      <c r="A18" s="6" t="s">
        <v>21</v>
      </c>
      <c r="B18" s="210">
        <v>1674.9</v>
      </c>
      <c r="C18" s="211">
        <v>2600</v>
      </c>
      <c r="D18" s="221">
        <v>0</v>
      </c>
      <c r="E18" s="221">
        <v>0</v>
      </c>
      <c r="F18" s="221">
        <v>0</v>
      </c>
    </row>
    <row r="19" spans="1:6" ht="26.4" x14ac:dyDescent="0.3">
      <c r="A19" s="10" t="s">
        <v>22</v>
      </c>
      <c r="B19" s="208">
        <v>1674.9</v>
      </c>
      <c r="C19" s="212">
        <v>2600</v>
      </c>
      <c r="D19" s="4">
        <v>0</v>
      </c>
      <c r="E19" s="4">
        <v>0</v>
      </c>
      <c r="F19" s="4">
        <v>0</v>
      </c>
    </row>
    <row r="20" spans="1:6" x14ac:dyDescent="0.3">
      <c r="A20" s="22" t="s">
        <v>17</v>
      </c>
      <c r="B20" s="209"/>
      <c r="C20" s="206"/>
      <c r="D20" s="4"/>
      <c r="E20" s="4"/>
      <c r="F20" s="4"/>
    </row>
    <row r="21" spans="1:6" x14ac:dyDescent="0.3">
      <c r="A21" s="16" t="s">
        <v>20</v>
      </c>
      <c r="B21" s="210">
        <v>2024578.11</v>
      </c>
      <c r="C21" s="213">
        <v>2567549</v>
      </c>
      <c r="D21" s="221">
        <f>SUM(D22,D23)</f>
        <v>2740200</v>
      </c>
      <c r="E21" s="221">
        <v>2740200</v>
      </c>
      <c r="F21" s="222">
        <v>2740200</v>
      </c>
    </row>
    <row r="22" spans="1:6" x14ac:dyDescent="0.3">
      <c r="A22" s="28" t="s">
        <v>199</v>
      </c>
      <c r="B22" s="214">
        <v>0</v>
      </c>
      <c r="C22" s="206">
        <v>299280</v>
      </c>
      <c r="D22" s="4">
        <v>231900</v>
      </c>
      <c r="E22" s="4">
        <v>231900</v>
      </c>
      <c r="F22" s="5">
        <v>231900</v>
      </c>
    </row>
    <row r="23" spans="1:6" x14ac:dyDescent="0.3">
      <c r="A23" s="70" t="s">
        <v>99</v>
      </c>
      <c r="B23" s="215">
        <v>2017415.51</v>
      </c>
      <c r="C23" s="206">
        <v>2268269</v>
      </c>
      <c r="D23" s="4">
        <v>2508300</v>
      </c>
      <c r="E23" s="4">
        <v>2508300</v>
      </c>
      <c r="F23" s="5">
        <v>2508300</v>
      </c>
    </row>
    <row r="24" spans="1:6" ht="25.2" customHeight="1" x14ac:dyDescent="0.3">
      <c r="A24" s="70" t="s">
        <v>100</v>
      </c>
      <c r="B24" s="215">
        <v>1256.8</v>
      </c>
      <c r="C24" s="206">
        <v>0</v>
      </c>
      <c r="D24" s="4">
        <v>0</v>
      </c>
      <c r="E24" s="4">
        <v>0</v>
      </c>
      <c r="F24" s="5">
        <v>0</v>
      </c>
    </row>
    <row r="25" spans="1:6" x14ac:dyDescent="0.3">
      <c r="A25" s="100" t="s">
        <v>52</v>
      </c>
      <c r="B25" s="205">
        <v>5905.8</v>
      </c>
      <c r="C25" s="206">
        <v>0</v>
      </c>
      <c r="D25" s="66">
        <v>0</v>
      </c>
      <c r="E25" s="66">
        <v>0</v>
      </c>
      <c r="F25" s="67">
        <v>0</v>
      </c>
    </row>
    <row r="26" spans="1:6" x14ac:dyDescent="0.3">
      <c r="A26" s="99" t="s">
        <v>106</v>
      </c>
      <c r="B26" s="216">
        <v>0</v>
      </c>
      <c r="C26" s="213">
        <v>2510</v>
      </c>
      <c r="D26" s="221">
        <v>2510</v>
      </c>
      <c r="E26" s="221">
        <v>2510</v>
      </c>
      <c r="F26" s="221">
        <v>2510</v>
      </c>
    </row>
    <row r="28" spans="1:6" ht="17.399999999999999" x14ac:dyDescent="0.3">
      <c r="A28" s="13"/>
      <c r="B28" s="13"/>
      <c r="C28" s="13"/>
      <c r="D28" s="13"/>
      <c r="E28" s="2"/>
      <c r="F28" s="2"/>
    </row>
    <row r="29" spans="1:6" ht="64.2" customHeight="1" x14ac:dyDescent="0.3">
      <c r="A29" s="12" t="s">
        <v>45</v>
      </c>
      <c r="B29" s="11" t="s">
        <v>47</v>
      </c>
      <c r="C29" s="12" t="s">
        <v>48</v>
      </c>
      <c r="D29" s="12" t="s">
        <v>49</v>
      </c>
      <c r="E29" s="12" t="s">
        <v>40</v>
      </c>
      <c r="F29" s="12" t="s">
        <v>50</v>
      </c>
    </row>
    <row r="30" spans="1:6" x14ac:dyDescent="0.3">
      <c r="A30" s="16" t="s">
        <v>38</v>
      </c>
      <c r="B30" s="201">
        <v>2323282.33</v>
      </c>
      <c r="C30" s="202">
        <v>2676454</v>
      </c>
      <c r="D30" s="225">
        <v>2857922</v>
      </c>
      <c r="E30" s="225">
        <v>2857922</v>
      </c>
      <c r="F30" s="225">
        <v>2857922</v>
      </c>
    </row>
    <row r="31" spans="1:6" x14ac:dyDescent="0.3">
      <c r="A31" s="14" t="s">
        <v>23</v>
      </c>
      <c r="B31" s="215">
        <v>312028.12</v>
      </c>
      <c r="C31" s="206">
        <v>101795</v>
      </c>
      <c r="D31" s="4">
        <v>113102</v>
      </c>
      <c r="E31" s="4">
        <v>113102</v>
      </c>
      <c r="F31" s="4">
        <v>113102</v>
      </c>
    </row>
    <row r="32" spans="1:6" x14ac:dyDescent="0.3">
      <c r="A32" s="7" t="s">
        <v>24</v>
      </c>
      <c r="B32" s="215">
        <v>215090.12</v>
      </c>
      <c r="C32" s="206">
        <v>6792</v>
      </c>
      <c r="D32" s="4">
        <v>11002</v>
      </c>
      <c r="E32" s="4">
        <v>11002</v>
      </c>
      <c r="F32" s="4">
        <v>11002</v>
      </c>
    </row>
    <row r="33" spans="1:6" x14ac:dyDescent="0.3">
      <c r="A33" s="7" t="s">
        <v>53</v>
      </c>
      <c r="B33" s="215">
        <v>96938</v>
      </c>
      <c r="C33" s="206">
        <v>95003</v>
      </c>
      <c r="D33" s="4">
        <v>102100</v>
      </c>
      <c r="E33" s="4">
        <v>102100</v>
      </c>
      <c r="F33" s="4">
        <v>102100</v>
      </c>
    </row>
    <row r="34" spans="1:6" x14ac:dyDescent="0.3">
      <c r="A34" s="22" t="s">
        <v>17</v>
      </c>
      <c r="B34" s="217"/>
      <c r="C34" s="206"/>
      <c r="D34" s="4"/>
      <c r="E34" s="4"/>
      <c r="F34" s="4"/>
    </row>
    <row r="35" spans="1:6" x14ac:dyDescent="0.3">
      <c r="A35" s="14" t="s">
        <v>25</v>
      </c>
      <c r="B35" s="218">
        <v>4456.99</v>
      </c>
      <c r="C35" s="213">
        <v>2000</v>
      </c>
      <c r="D35" s="221">
        <v>2100</v>
      </c>
      <c r="E35" s="221">
        <v>2100</v>
      </c>
      <c r="F35" s="221">
        <v>2100</v>
      </c>
    </row>
    <row r="36" spans="1:6" x14ac:dyDescent="0.3">
      <c r="A36" s="7" t="s">
        <v>26</v>
      </c>
      <c r="B36" s="215">
        <v>4456.99</v>
      </c>
      <c r="C36" s="206">
        <v>2000</v>
      </c>
      <c r="D36" s="4">
        <v>2100</v>
      </c>
      <c r="E36" s="4">
        <v>2100</v>
      </c>
      <c r="F36" s="5">
        <v>2100</v>
      </c>
    </row>
    <row r="37" spans="1:6" x14ac:dyDescent="0.3">
      <c r="A37" s="7"/>
      <c r="B37" s="215"/>
      <c r="C37" s="206"/>
      <c r="D37" s="4"/>
      <c r="E37" s="4"/>
      <c r="F37" s="5"/>
    </row>
    <row r="38" spans="1:6" x14ac:dyDescent="0.3">
      <c r="A38" s="26" t="s">
        <v>54</v>
      </c>
      <c r="B38" s="218">
        <v>547.82000000000005</v>
      </c>
      <c r="C38" s="213">
        <v>2600</v>
      </c>
      <c r="D38" s="221">
        <v>0</v>
      </c>
      <c r="E38" s="221">
        <v>0</v>
      </c>
      <c r="F38" s="222">
        <v>0</v>
      </c>
    </row>
    <row r="39" spans="1:6" x14ac:dyDescent="0.3">
      <c r="A39" s="7" t="s">
        <v>55</v>
      </c>
      <c r="B39" s="215">
        <v>547.82000000000005</v>
      </c>
      <c r="C39" s="206">
        <v>2600</v>
      </c>
      <c r="D39" s="4">
        <v>0</v>
      </c>
      <c r="E39" s="4">
        <v>0</v>
      </c>
      <c r="F39" s="5">
        <v>0</v>
      </c>
    </row>
    <row r="40" spans="1:6" ht="14.4" customHeight="1" x14ac:dyDescent="0.3">
      <c r="A40" s="7"/>
      <c r="B40" s="215"/>
      <c r="C40" s="206"/>
      <c r="D40" s="4"/>
      <c r="E40" s="4"/>
      <c r="F40" s="5"/>
    </row>
    <row r="41" spans="1:6" x14ac:dyDescent="0.3">
      <c r="A41" s="26" t="s">
        <v>20</v>
      </c>
      <c r="B41" s="218">
        <v>2005549.99</v>
      </c>
      <c r="C41" s="213">
        <v>2567549</v>
      </c>
      <c r="D41" s="221">
        <v>2740200</v>
      </c>
      <c r="E41" s="221">
        <v>2740200</v>
      </c>
      <c r="F41" s="222">
        <v>2740200</v>
      </c>
    </row>
    <row r="42" spans="1:6" x14ac:dyDescent="0.3">
      <c r="A42" s="69" t="s">
        <v>107</v>
      </c>
      <c r="B42" s="215">
        <v>0</v>
      </c>
      <c r="C42" s="206">
        <v>299280</v>
      </c>
      <c r="D42" s="66">
        <v>231900</v>
      </c>
      <c r="E42" s="66">
        <v>231900</v>
      </c>
      <c r="F42" s="66">
        <v>231900</v>
      </c>
    </row>
    <row r="43" spans="1:6" x14ac:dyDescent="0.3">
      <c r="A43" s="69" t="s">
        <v>101</v>
      </c>
      <c r="B43" s="215">
        <v>2004259.46</v>
      </c>
      <c r="C43" s="206">
        <v>2268269</v>
      </c>
      <c r="D43" s="66">
        <v>2508300</v>
      </c>
      <c r="E43" s="66">
        <v>2508300</v>
      </c>
      <c r="F43" s="66">
        <v>2508300</v>
      </c>
    </row>
    <row r="44" spans="1:6" x14ac:dyDescent="0.3">
      <c r="A44" s="69" t="s">
        <v>102</v>
      </c>
      <c r="B44" s="215">
        <v>1290.53</v>
      </c>
      <c r="C44" s="206">
        <v>0</v>
      </c>
      <c r="D44" s="4">
        <v>0</v>
      </c>
      <c r="E44" s="4">
        <v>0</v>
      </c>
      <c r="F44" s="5">
        <v>0</v>
      </c>
    </row>
    <row r="45" spans="1:6" x14ac:dyDescent="0.3">
      <c r="A45" s="7" t="s">
        <v>56</v>
      </c>
      <c r="B45" s="215">
        <v>0</v>
      </c>
      <c r="C45" s="206">
        <v>0</v>
      </c>
      <c r="D45" s="4">
        <v>0</v>
      </c>
      <c r="E45" s="4">
        <v>0</v>
      </c>
      <c r="F45" s="5">
        <v>0</v>
      </c>
    </row>
    <row r="46" spans="1:6" x14ac:dyDescent="0.3">
      <c r="A46" s="7"/>
      <c r="B46" s="215"/>
      <c r="C46" s="206"/>
      <c r="D46" s="4"/>
      <c r="E46" s="4"/>
      <c r="F46" s="5"/>
    </row>
    <row r="47" spans="1:6" x14ac:dyDescent="0.3">
      <c r="A47" s="26" t="s">
        <v>57</v>
      </c>
      <c r="B47" s="218">
        <v>699.41</v>
      </c>
      <c r="C47" s="213">
        <v>0</v>
      </c>
      <c r="D47" s="4">
        <v>0</v>
      </c>
      <c r="E47" s="4">
        <v>0</v>
      </c>
      <c r="F47" s="5">
        <v>0</v>
      </c>
    </row>
    <row r="48" spans="1:6" x14ac:dyDescent="0.3">
      <c r="A48" s="27" t="s">
        <v>58</v>
      </c>
      <c r="B48" s="215">
        <v>699.41</v>
      </c>
      <c r="C48" s="206">
        <v>0</v>
      </c>
      <c r="D48" s="4">
        <v>0</v>
      </c>
      <c r="E48" s="4">
        <v>0</v>
      </c>
      <c r="F48" s="5">
        <v>0</v>
      </c>
    </row>
    <row r="49" spans="1:6" x14ac:dyDescent="0.3">
      <c r="A49" s="22" t="s">
        <v>17</v>
      </c>
      <c r="B49" s="209"/>
      <c r="C49" s="206"/>
      <c r="D49" s="4"/>
      <c r="E49" s="4"/>
      <c r="F49" s="4"/>
    </row>
    <row r="50" spans="1:6" x14ac:dyDescent="0.3">
      <c r="A50" s="98" t="s">
        <v>103</v>
      </c>
      <c r="B50" s="219">
        <v>0</v>
      </c>
      <c r="C50" s="220">
        <v>0</v>
      </c>
      <c r="D50" s="242">
        <v>0</v>
      </c>
      <c r="E50" s="243">
        <v>0</v>
      </c>
      <c r="F50" s="244">
        <v>0</v>
      </c>
    </row>
    <row r="51" spans="1:6" x14ac:dyDescent="0.3">
      <c r="A51" s="29" t="s">
        <v>104</v>
      </c>
      <c r="B51" s="240">
        <v>0</v>
      </c>
      <c r="C51" s="241">
        <v>0</v>
      </c>
      <c r="D51" s="238">
        <v>0</v>
      </c>
      <c r="E51" s="238">
        <v>0</v>
      </c>
      <c r="F51" s="239">
        <v>0</v>
      </c>
    </row>
    <row r="52" spans="1:6" x14ac:dyDescent="0.3">
      <c r="A52" s="98"/>
      <c r="B52" s="219"/>
      <c r="C52" s="220"/>
      <c r="D52" s="58"/>
      <c r="E52" s="59"/>
      <c r="F52" s="59"/>
    </row>
    <row r="53" spans="1:6" x14ac:dyDescent="0.3">
      <c r="A53" s="99" t="s">
        <v>106</v>
      </c>
      <c r="B53" s="219"/>
      <c r="C53" s="241">
        <v>2510</v>
      </c>
      <c r="D53" s="239">
        <v>2510</v>
      </c>
      <c r="E53" s="239">
        <v>2510</v>
      </c>
      <c r="F53" s="239">
        <v>2510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3"/>
  <sheetViews>
    <sheetView workbookViewId="0">
      <selection activeCell="I13" sqref="I13"/>
    </sheetView>
  </sheetViews>
  <sheetFormatPr defaultRowHeight="14.4" x14ac:dyDescent="0.3"/>
  <cols>
    <col min="1" max="1" width="34" customWidth="1"/>
    <col min="2" max="2" width="13.6640625" customWidth="1"/>
    <col min="3" max="3" width="11.88671875" customWidth="1"/>
    <col min="4" max="4" width="11.21875" customWidth="1"/>
    <col min="5" max="5" width="10.109375" customWidth="1"/>
    <col min="6" max="6" width="11" customWidth="1"/>
    <col min="8" max="10" width="11.6640625" customWidth="1"/>
    <col min="13" max="13" width="13.44140625" customWidth="1"/>
  </cols>
  <sheetData>
    <row r="1" spans="1:13" ht="42" customHeight="1" x14ac:dyDescent="0.3">
      <c r="A1" s="299" t="s">
        <v>84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65"/>
    </row>
    <row r="2" spans="1:13" ht="28.2" customHeight="1" x14ac:dyDescent="0.3">
      <c r="A2" s="270"/>
      <c r="B2" s="270"/>
      <c r="C2" s="270"/>
      <c r="D2" s="270"/>
      <c r="E2" s="270"/>
      <c r="F2" s="300"/>
      <c r="G2" s="65"/>
      <c r="H2" s="65"/>
    </row>
    <row r="3" spans="1:13" ht="35.4" customHeight="1" x14ac:dyDescent="0.3">
      <c r="A3" s="270" t="s">
        <v>10</v>
      </c>
      <c r="B3" s="270"/>
      <c r="C3" s="270"/>
      <c r="D3" s="270"/>
      <c r="E3" s="300"/>
      <c r="F3" s="300"/>
    </row>
    <row r="4" spans="1:13" ht="32.4" customHeight="1" x14ac:dyDescent="0.3">
      <c r="A4" s="1"/>
      <c r="B4" s="1"/>
      <c r="C4" s="1"/>
      <c r="D4" s="1"/>
      <c r="E4" s="2"/>
      <c r="F4" s="2"/>
    </row>
    <row r="5" spans="1:13" ht="28.95" customHeight="1" x14ac:dyDescent="0.3">
      <c r="A5" s="270" t="s">
        <v>108</v>
      </c>
      <c r="B5" s="252"/>
      <c r="C5" s="252"/>
      <c r="D5" s="252"/>
      <c r="E5" s="252"/>
      <c r="F5" s="252"/>
    </row>
    <row r="6" spans="1:13" ht="28.95" customHeight="1" x14ac:dyDescent="0.3">
      <c r="A6" s="1"/>
      <c r="B6" s="1"/>
      <c r="C6" s="1"/>
      <c r="D6" s="1"/>
      <c r="E6" s="2"/>
      <c r="F6" s="2"/>
    </row>
    <row r="7" spans="1:13" ht="26.4" x14ac:dyDescent="0.3">
      <c r="A7" s="71" t="s">
        <v>59</v>
      </c>
      <c r="B7" s="71" t="s">
        <v>47</v>
      </c>
      <c r="C7" s="71" t="s">
        <v>48</v>
      </c>
      <c r="D7" s="71" t="s">
        <v>65</v>
      </c>
      <c r="E7" s="30" t="s">
        <v>66</v>
      </c>
      <c r="F7" s="30" t="s">
        <v>67</v>
      </c>
    </row>
    <row r="8" spans="1:13" x14ac:dyDescent="0.3">
      <c r="A8" s="68" t="s">
        <v>83</v>
      </c>
      <c r="B8" s="227">
        <f>B9</f>
        <v>2323282.33</v>
      </c>
      <c r="C8" s="228">
        <f>C9</f>
        <v>2676454</v>
      </c>
      <c r="D8" s="80">
        <v>2857912</v>
      </c>
      <c r="E8" s="34">
        <v>2857912</v>
      </c>
      <c r="F8" s="246">
        <v>2857912</v>
      </c>
    </row>
    <row r="9" spans="1:13" x14ac:dyDescent="0.3">
      <c r="A9" s="68" t="s">
        <v>109</v>
      </c>
      <c r="B9" s="245">
        <v>2323282.33</v>
      </c>
      <c r="C9" s="229">
        <v>2676454</v>
      </c>
      <c r="D9" s="247">
        <v>2857912</v>
      </c>
      <c r="E9" s="247">
        <v>2857912</v>
      </c>
      <c r="F9" s="247">
        <v>2857912</v>
      </c>
    </row>
    <row r="10" spans="1:13" ht="19.95" customHeight="1" x14ac:dyDescent="0.3">
      <c r="A10" s="101" t="s">
        <v>110</v>
      </c>
      <c r="B10" s="215">
        <v>2323282.33</v>
      </c>
      <c r="C10" s="230">
        <v>2676454</v>
      </c>
      <c r="D10" s="247">
        <v>2857912</v>
      </c>
      <c r="E10" s="247">
        <v>2857912</v>
      </c>
      <c r="F10" s="247">
        <v>2857912</v>
      </c>
    </row>
    <row r="11" spans="1:13" ht="15.75" customHeight="1" x14ac:dyDescent="0.3"/>
    <row r="13" spans="1:13" s="23" customFormat="1" x14ac:dyDescent="0.3"/>
  </sheetData>
  <mergeCells count="4">
    <mergeCell ref="A3:F3"/>
    <mergeCell ref="A5:F5"/>
    <mergeCell ref="A1:L1"/>
    <mergeCell ref="A2:F2"/>
  </mergeCells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5"/>
  <sheetViews>
    <sheetView workbookViewId="0">
      <selection activeCell="C9" sqref="C9:G9"/>
    </sheetView>
  </sheetViews>
  <sheetFormatPr defaultRowHeight="14.4" x14ac:dyDescent="0.3"/>
  <cols>
    <col min="1" max="1" width="10.33203125" customWidth="1"/>
    <col min="2" max="7" width="25.33203125" customWidth="1"/>
  </cols>
  <sheetData>
    <row r="1" spans="1:7" ht="42" customHeight="1" x14ac:dyDescent="0.3">
      <c r="A1" s="270" t="s">
        <v>46</v>
      </c>
      <c r="B1" s="270"/>
      <c r="C1" s="270"/>
      <c r="D1" s="270"/>
      <c r="E1" s="270"/>
      <c r="F1" s="270"/>
      <c r="G1" s="270"/>
    </row>
    <row r="2" spans="1:7" ht="18" customHeight="1" x14ac:dyDescent="0.3">
      <c r="A2" s="1"/>
      <c r="B2" s="1"/>
      <c r="C2" s="1"/>
      <c r="D2" s="1"/>
      <c r="E2" s="1"/>
      <c r="F2" s="1"/>
      <c r="G2" s="1"/>
    </row>
    <row r="3" spans="1:7" ht="15.75" customHeight="1" x14ac:dyDescent="0.3">
      <c r="A3" s="270" t="s">
        <v>10</v>
      </c>
      <c r="B3" s="270"/>
      <c r="C3" s="270"/>
      <c r="D3" s="270"/>
      <c r="E3" s="270"/>
      <c r="F3" s="270"/>
      <c r="G3" s="270"/>
    </row>
    <row r="4" spans="1:7" ht="17.399999999999999" x14ac:dyDescent="0.3">
      <c r="A4" s="1"/>
      <c r="B4" s="1"/>
      <c r="C4" s="1"/>
      <c r="D4" s="1"/>
      <c r="E4" s="1"/>
      <c r="F4" s="2"/>
      <c r="G4" s="2"/>
    </row>
    <row r="5" spans="1:7" ht="18" customHeight="1" x14ac:dyDescent="0.3">
      <c r="A5" s="270" t="s">
        <v>34</v>
      </c>
      <c r="B5" s="270"/>
      <c r="C5" s="270"/>
      <c r="D5" s="270"/>
      <c r="E5" s="270"/>
      <c r="F5" s="270"/>
      <c r="G5" s="270"/>
    </row>
    <row r="6" spans="1:7" ht="18" customHeight="1" x14ac:dyDescent="0.3">
      <c r="A6" s="19"/>
      <c r="B6" s="19"/>
      <c r="C6" s="19"/>
      <c r="D6" s="19"/>
      <c r="E6" s="19"/>
      <c r="F6" s="19"/>
      <c r="G6" s="19"/>
    </row>
    <row r="7" spans="1:7" ht="18" customHeight="1" x14ac:dyDescent="0.3">
      <c r="A7" s="270" t="s">
        <v>35</v>
      </c>
      <c r="B7" s="270"/>
      <c r="C7" s="270"/>
      <c r="D7" s="270"/>
      <c r="E7" s="270"/>
      <c r="F7" s="270"/>
      <c r="G7" s="270"/>
    </row>
    <row r="8" spans="1:7" ht="17.399999999999999" x14ac:dyDescent="0.3">
      <c r="A8" s="1"/>
      <c r="B8" s="1"/>
      <c r="C8" s="1"/>
      <c r="D8" s="1"/>
      <c r="E8" s="1"/>
      <c r="F8" s="2"/>
      <c r="G8" s="2"/>
    </row>
    <row r="9" spans="1:7" ht="26.4" x14ac:dyDescent="0.3">
      <c r="A9" s="12" t="s">
        <v>37</v>
      </c>
      <c r="B9" s="11" t="s">
        <v>19</v>
      </c>
      <c r="C9" s="11" t="s">
        <v>47</v>
      </c>
      <c r="D9" s="12" t="s">
        <v>48</v>
      </c>
      <c r="E9" s="12" t="s">
        <v>49</v>
      </c>
      <c r="F9" s="12" t="s">
        <v>40</v>
      </c>
      <c r="G9" s="12" t="s">
        <v>50</v>
      </c>
    </row>
    <row r="10" spans="1:7" ht="26.4" x14ac:dyDescent="0.3">
      <c r="A10" s="6">
        <v>8</v>
      </c>
      <c r="B10" s="6" t="s">
        <v>8</v>
      </c>
      <c r="C10" s="3"/>
      <c r="D10" s="4"/>
      <c r="E10" s="4"/>
      <c r="F10" s="4"/>
      <c r="G10" s="4"/>
    </row>
    <row r="11" spans="1:7" x14ac:dyDescent="0.3">
      <c r="A11" s="20">
        <v>84</v>
      </c>
      <c r="B11" s="9" t="s">
        <v>13</v>
      </c>
      <c r="C11" s="3"/>
      <c r="D11" s="4"/>
      <c r="E11" s="4"/>
      <c r="F11" s="4"/>
      <c r="G11" s="4"/>
    </row>
    <row r="12" spans="1:7" x14ac:dyDescent="0.3">
      <c r="A12" s="18" t="s">
        <v>17</v>
      </c>
      <c r="B12" s="17"/>
      <c r="C12" s="3"/>
      <c r="D12" s="4"/>
      <c r="E12" s="4"/>
      <c r="F12" s="4"/>
      <c r="G12" s="4"/>
    </row>
    <row r="13" spans="1:7" ht="26.4" x14ac:dyDescent="0.3">
      <c r="A13" s="8">
        <v>5</v>
      </c>
      <c r="B13" s="14" t="s">
        <v>9</v>
      </c>
      <c r="C13" s="3"/>
      <c r="D13" s="4"/>
      <c r="E13" s="4"/>
      <c r="F13" s="4"/>
      <c r="G13" s="4"/>
    </row>
    <row r="14" spans="1:7" ht="26.4" x14ac:dyDescent="0.3">
      <c r="A14" s="20">
        <v>54</v>
      </c>
      <c r="B14" s="15" t="s">
        <v>14</v>
      </c>
      <c r="C14" s="3"/>
      <c r="D14" s="4"/>
      <c r="E14" s="4"/>
      <c r="F14" s="4"/>
      <c r="G14" s="5"/>
    </row>
    <row r="15" spans="1:7" x14ac:dyDescent="0.3">
      <c r="A15" s="18" t="s">
        <v>17</v>
      </c>
      <c r="B15" s="17"/>
      <c r="C15" s="3"/>
      <c r="D15" s="4"/>
      <c r="E15" s="4"/>
      <c r="F15" s="4"/>
      <c r="G15" s="4"/>
    </row>
  </sheetData>
  <mergeCells count="4">
    <mergeCell ref="A1:G1"/>
    <mergeCell ref="A3:G3"/>
    <mergeCell ref="A5:G5"/>
    <mergeCell ref="A7:G7"/>
  </mergeCells>
  <pageMargins left="0.7" right="0.7" top="0.75" bottom="0.75" header="0.3" footer="0.3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0"/>
  <sheetViews>
    <sheetView workbookViewId="0">
      <selection activeCell="B7" sqref="B7:F7"/>
    </sheetView>
  </sheetViews>
  <sheetFormatPr defaultRowHeight="14.4" x14ac:dyDescent="0.3"/>
  <cols>
    <col min="1" max="1" width="27.44140625" customWidth="1"/>
    <col min="2" max="2" width="23.109375" customWidth="1"/>
    <col min="3" max="6" width="25.33203125" customWidth="1"/>
  </cols>
  <sheetData>
    <row r="1" spans="1:6" ht="42" customHeight="1" x14ac:dyDescent="0.3">
      <c r="A1" s="270" t="s">
        <v>46</v>
      </c>
      <c r="B1" s="270"/>
      <c r="C1" s="270"/>
      <c r="D1" s="270"/>
      <c r="E1" s="270"/>
      <c r="F1" s="270"/>
    </row>
    <row r="2" spans="1:6" ht="18" customHeight="1" x14ac:dyDescent="0.3">
      <c r="A2" s="13"/>
      <c r="B2" s="13"/>
      <c r="C2" s="13"/>
      <c r="D2" s="13"/>
      <c r="E2" s="13"/>
      <c r="F2" s="13"/>
    </row>
    <row r="3" spans="1:6" ht="15.75" customHeight="1" x14ac:dyDescent="0.3">
      <c r="A3" s="270" t="s">
        <v>10</v>
      </c>
      <c r="B3" s="270"/>
      <c r="C3" s="270"/>
      <c r="D3" s="270"/>
      <c r="E3" s="270"/>
      <c r="F3" s="270"/>
    </row>
    <row r="4" spans="1:6" ht="17.399999999999999" x14ac:dyDescent="0.3">
      <c r="A4" s="13"/>
      <c r="B4" s="13"/>
      <c r="C4" s="13"/>
      <c r="D4" s="13"/>
      <c r="E4" s="2"/>
      <c r="F4" s="2"/>
    </row>
    <row r="5" spans="1:6" ht="18" customHeight="1" x14ac:dyDescent="0.3">
      <c r="A5" s="270" t="s">
        <v>36</v>
      </c>
      <c r="B5" s="270"/>
      <c r="C5" s="270"/>
      <c r="D5" s="270"/>
      <c r="E5" s="270"/>
      <c r="F5" s="270"/>
    </row>
    <row r="6" spans="1:6" ht="17.399999999999999" x14ac:dyDescent="0.3">
      <c r="A6" s="13"/>
      <c r="B6" s="13"/>
      <c r="C6" s="13"/>
      <c r="D6" s="13"/>
      <c r="E6" s="2"/>
      <c r="F6" s="2"/>
    </row>
    <row r="7" spans="1:6" ht="26.4" x14ac:dyDescent="0.3">
      <c r="A7" s="11" t="s">
        <v>45</v>
      </c>
      <c r="B7" s="11" t="s">
        <v>47</v>
      </c>
      <c r="C7" s="12" t="s">
        <v>48</v>
      </c>
      <c r="D7" s="12" t="s">
        <v>49</v>
      </c>
      <c r="E7" s="12" t="s">
        <v>40</v>
      </c>
      <c r="F7" s="12" t="s">
        <v>50</v>
      </c>
    </row>
    <row r="8" spans="1:6" x14ac:dyDescent="0.3">
      <c r="A8" s="6" t="s">
        <v>41</v>
      </c>
      <c r="B8" s="3"/>
      <c r="C8" s="4"/>
      <c r="D8" s="4"/>
      <c r="E8" s="4"/>
      <c r="F8" s="4"/>
    </row>
    <row r="9" spans="1:6" x14ac:dyDescent="0.3">
      <c r="A9" s="6" t="s">
        <v>23</v>
      </c>
      <c r="B9" s="3"/>
      <c r="C9" s="4"/>
      <c r="D9" s="4"/>
      <c r="E9" s="4"/>
      <c r="F9" s="4"/>
    </row>
    <row r="10" spans="1:6" x14ac:dyDescent="0.3">
      <c r="A10" s="7" t="s">
        <v>24</v>
      </c>
      <c r="B10" s="3"/>
      <c r="C10" s="4"/>
      <c r="D10" s="4"/>
      <c r="E10" s="4"/>
      <c r="F10" s="5"/>
    </row>
    <row r="11" spans="1:6" ht="39.6" x14ac:dyDescent="0.3">
      <c r="A11" s="6" t="s">
        <v>43</v>
      </c>
      <c r="B11" s="3"/>
      <c r="C11" s="4"/>
      <c r="D11" s="4"/>
      <c r="E11" s="4"/>
      <c r="F11" s="4"/>
    </row>
    <row r="12" spans="1:6" ht="39.6" x14ac:dyDescent="0.3">
      <c r="A12" s="10" t="s">
        <v>44</v>
      </c>
      <c r="B12" s="3"/>
      <c r="C12" s="4"/>
      <c r="D12" s="4"/>
      <c r="E12" s="4"/>
      <c r="F12" s="4"/>
    </row>
    <row r="13" spans="1:6" x14ac:dyDescent="0.3">
      <c r="A13" s="24" t="s">
        <v>17</v>
      </c>
      <c r="B13" s="3"/>
      <c r="C13" s="4"/>
      <c r="D13" s="4"/>
      <c r="E13" s="4"/>
      <c r="F13" s="4"/>
    </row>
    <row r="14" spans="1:6" x14ac:dyDescent="0.3">
      <c r="A14" s="10"/>
      <c r="B14" s="3"/>
      <c r="C14" s="4"/>
      <c r="D14" s="4"/>
      <c r="E14" s="4"/>
      <c r="F14" s="4"/>
    </row>
    <row r="15" spans="1:6" x14ac:dyDescent="0.3">
      <c r="A15" s="6" t="s">
        <v>42</v>
      </c>
      <c r="B15" s="3"/>
      <c r="C15" s="4"/>
      <c r="D15" s="4"/>
      <c r="E15" s="4"/>
      <c r="F15" s="4"/>
    </row>
    <row r="16" spans="1:6" x14ac:dyDescent="0.3">
      <c r="A16" s="14" t="s">
        <v>23</v>
      </c>
      <c r="B16" s="3"/>
      <c r="C16" s="4"/>
      <c r="D16" s="4"/>
      <c r="E16" s="4"/>
      <c r="F16" s="4"/>
    </row>
    <row r="17" spans="1:6" x14ac:dyDescent="0.3">
      <c r="A17" s="7" t="s">
        <v>24</v>
      </c>
      <c r="B17" s="3"/>
      <c r="C17" s="4"/>
      <c r="D17" s="4"/>
      <c r="E17" s="4"/>
      <c r="F17" s="5"/>
    </row>
    <row r="18" spans="1:6" x14ac:dyDescent="0.3">
      <c r="A18" s="14" t="s">
        <v>25</v>
      </c>
      <c r="B18" s="3"/>
      <c r="C18" s="4"/>
      <c r="D18" s="4"/>
      <c r="E18" s="4"/>
      <c r="F18" s="5"/>
    </row>
    <row r="19" spans="1:6" x14ac:dyDescent="0.3">
      <c r="A19" s="7" t="s">
        <v>26</v>
      </c>
      <c r="B19" s="3"/>
      <c r="C19" s="4"/>
      <c r="D19" s="4"/>
      <c r="E19" s="4"/>
      <c r="F19" s="5"/>
    </row>
    <row r="20" spans="1:6" x14ac:dyDescent="0.3">
      <c r="A20" s="25" t="s">
        <v>17</v>
      </c>
      <c r="B20" s="3"/>
      <c r="C20" s="4"/>
      <c r="D20" s="4"/>
      <c r="E20" s="4"/>
      <c r="F20" s="5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46"/>
  <sheetViews>
    <sheetView tabSelected="1" zoomScale="150" zoomScaleNormal="150" workbookViewId="0">
      <selection activeCell="H31" sqref="H31"/>
    </sheetView>
  </sheetViews>
  <sheetFormatPr defaultRowHeight="14.4" x14ac:dyDescent="0.3"/>
  <cols>
    <col min="1" max="1" width="7.44140625" bestFit="1" customWidth="1"/>
    <col min="2" max="2" width="10.88671875" customWidth="1"/>
    <col min="3" max="3" width="16.44140625" customWidth="1"/>
    <col min="4" max="4" width="16.33203125" customWidth="1"/>
    <col min="5" max="5" width="13.6640625" customWidth="1"/>
    <col min="6" max="6" width="12.33203125" customWidth="1"/>
    <col min="7" max="7" width="14.109375" customWidth="1"/>
    <col min="8" max="8" width="10.44140625" customWidth="1"/>
    <col min="9" max="9" width="14.6640625" customWidth="1"/>
  </cols>
  <sheetData>
    <row r="1" spans="1:7" ht="42" customHeight="1" x14ac:dyDescent="0.3">
      <c r="A1" s="102"/>
      <c r="B1" s="103" t="s">
        <v>188</v>
      </c>
      <c r="C1" s="104"/>
      <c r="D1" s="105"/>
      <c r="E1" s="105"/>
      <c r="F1" s="106"/>
      <c r="G1" s="106"/>
    </row>
    <row r="2" spans="1:7" x14ac:dyDescent="0.3">
      <c r="A2" s="107"/>
      <c r="B2" s="108"/>
      <c r="C2" s="109"/>
      <c r="D2" s="109"/>
      <c r="E2" s="109"/>
      <c r="F2" s="110"/>
      <c r="G2" s="111"/>
    </row>
    <row r="3" spans="1:7" ht="18" customHeight="1" x14ac:dyDescent="0.3">
      <c r="A3" s="303"/>
      <c r="B3" s="303"/>
      <c r="C3" s="112"/>
      <c r="D3" s="112"/>
      <c r="E3" s="112"/>
      <c r="F3" s="113"/>
      <c r="G3" s="114"/>
    </row>
    <row r="4" spans="1:7" ht="24.6" thickBot="1" x14ac:dyDescent="0.35">
      <c r="A4" s="115" t="s">
        <v>11</v>
      </c>
      <c r="B4" s="115" t="s">
        <v>19</v>
      </c>
      <c r="C4" s="116" t="s">
        <v>47</v>
      </c>
      <c r="D4" s="116" t="s">
        <v>48</v>
      </c>
      <c r="E4" s="116" t="s">
        <v>65</v>
      </c>
      <c r="F4" s="117" t="s">
        <v>66</v>
      </c>
      <c r="G4" s="117" t="s">
        <v>67</v>
      </c>
    </row>
    <row r="5" spans="1:7" ht="42" customHeight="1" thickTop="1" x14ac:dyDescent="0.3">
      <c r="A5" s="118" t="s">
        <v>113</v>
      </c>
      <c r="B5" s="119" t="s">
        <v>189</v>
      </c>
      <c r="C5" s="120">
        <f>SUM(C9+C18+C101+C134)</f>
        <v>2327642.4899999998</v>
      </c>
      <c r="D5" s="120">
        <f>SUM(D9+D18+D101+D134)</f>
        <v>2676355</v>
      </c>
      <c r="E5" s="120">
        <f>SUM(E9+E18+E101+E134)</f>
        <v>2857912</v>
      </c>
      <c r="F5" s="120">
        <f>SUM(F9+F18+F101+F134)</f>
        <v>2857912</v>
      </c>
      <c r="G5" s="120">
        <f>SUM(G9+G18+G101+G134)</f>
        <v>2857912</v>
      </c>
    </row>
    <row r="6" spans="1:7" ht="40.799999999999997" customHeight="1" x14ac:dyDescent="0.3">
      <c r="A6" s="121" t="s">
        <v>114</v>
      </c>
      <c r="B6" s="122" t="s">
        <v>115</v>
      </c>
      <c r="C6" s="123">
        <v>2320483.62</v>
      </c>
      <c r="D6" s="123">
        <f t="shared" ref="D6:G8" si="0">D5</f>
        <v>2676355</v>
      </c>
      <c r="E6" s="123">
        <f t="shared" si="0"/>
        <v>2857912</v>
      </c>
      <c r="F6" s="123">
        <f t="shared" si="0"/>
        <v>2857912</v>
      </c>
      <c r="G6" s="123">
        <f t="shared" si="0"/>
        <v>2857912</v>
      </c>
    </row>
    <row r="7" spans="1:7" ht="52.2" customHeight="1" x14ac:dyDescent="0.3">
      <c r="A7" s="124" t="s">
        <v>116</v>
      </c>
      <c r="B7" s="125" t="s">
        <v>117</v>
      </c>
      <c r="C7" s="126">
        <f t="shared" ref="C7:C8" si="1">C6</f>
        <v>2320483.62</v>
      </c>
      <c r="D7" s="126">
        <f t="shared" si="0"/>
        <v>2676355</v>
      </c>
      <c r="E7" s="126">
        <f t="shared" si="0"/>
        <v>2857912</v>
      </c>
      <c r="F7" s="126">
        <f t="shared" si="0"/>
        <v>2857912</v>
      </c>
      <c r="G7" s="126">
        <f t="shared" si="0"/>
        <v>2857912</v>
      </c>
    </row>
    <row r="8" spans="1:7" s="23" customFormat="1" ht="30" customHeight="1" x14ac:dyDescent="0.3">
      <c r="A8" s="127" t="s">
        <v>118</v>
      </c>
      <c r="B8" s="128" t="s">
        <v>189</v>
      </c>
      <c r="C8" s="129">
        <f t="shared" si="1"/>
        <v>2320483.62</v>
      </c>
      <c r="D8" s="129">
        <f t="shared" si="0"/>
        <v>2676355</v>
      </c>
      <c r="E8" s="129">
        <f t="shared" si="0"/>
        <v>2857912</v>
      </c>
      <c r="F8" s="129">
        <f t="shared" si="0"/>
        <v>2857912</v>
      </c>
      <c r="G8" s="129">
        <f t="shared" si="0"/>
        <v>2857912</v>
      </c>
    </row>
    <row r="9" spans="1:7" s="23" customFormat="1" ht="30.6" customHeight="1" x14ac:dyDescent="0.3">
      <c r="A9" s="130" t="s">
        <v>119</v>
      </c>
      <c r="B9" s="131" t="s">
        <v>120</v>
      </c>
      <c r="C9" s="232">
        <f>SUM(C10+C14)</f>
        <v>96938</v>
      </c>
      <c r="D9" s="232">
        <v>95003</v>
      </c>
      <c r="E9" s="132">
        <f>SUM(E10+E14)</f>
        <v>102100</v>
      </c>
      <c r="F9" s="132">
        <f>SUM(F10+F14)</f>
        <v>102100</v>
      </c>
      <c r="G9" s="132">
        <f>SUM(G10+G14)</f>
        <v>102100</v>
      </c>
    </row>
    <row r="10" spans="1:7" ht="31.2" customHeight="1" x14ac:dyDescent="0.3">
      <c r="A10" s="133" t="s">
        <v>121</v>
      </c>
      <c r="B10" s="134" t="s">
        <v>122</v>
      </c>
      <c r="C10" s="233">
        <v>91143</v>
      </c>
      <c r="D10" s="233">
        <v>89603</v>
      </c>
      <c r="E10" s="135">
        <f>SUM(E12+E13)</f>
        <v>94300</v>
      </c>
      <c r="F10" s="135">
        <f>SUM(F12+F13)</f>
        <v>94300</v>
      </c>
      <c r="G10" s="135">
        <f>SUM(G12+G13)</f>
        <v>94300</v>
      </c>
    </row>
    <row r="11" spans="1:7" ht="30.6" customHeight="1" x14ac:dyDescent="0.3">
      <c r="A11" s="136" t="s">
        <v>123</v>
      </c>
      <c r="B11" s="137" t="s">
        <v>124</v>
      </c>
      <c r="C11" s="234">
        <f>SUM(C12+C13)</f>
        <v>91143</v>
      </c>
      <c r="D11" s="234">
        <v>89603</v>
      </c>
      <c r="E11" s="138">
        <f>SUM(E12+E13)</f>
        <v>94300</v>
      </c>
      <c r="F11" s="138">
        <f>SUM(F12+F13)</f>
        <v>94300</v>
      </c>
      <c r="G11" s="138">
        <f>SUM(G12+G13)</f>
        <v>94300</v>
      </c>
    </row>
    <row r="12" spans="1:7" ht="20.399999999999999" x14ac:dyDescent="0.3">
      <c r="A12" s="139">
        <v>32</v>
      </c>
      <c r="B12" s="140" t="s">
        <v>12</v>
      </c>
      <c r="C12" s="170">
        <v>90553.26</v>
      </c>
      <c r="D12" s="170">
        <v>89203</v>
      </c>
      <c r="E12" s="141">
        <v>94300</v>
      </c>
      <c r="F12" s="141">
        <v>94300</v>
      </c>
      <c r="G12" s="141">
        <v>94300</v>
      </c>
    </row>
    <row r="13" spans="1:7" ht="20.399999999999999" customHeight="1" x14ac:dyDescent="0.3">
      <c r="A13" s="139">
        <v>34</v>
      </c>
      <c r="B13" s="142" t="s">
        <v>60</v>
      </c>
      <c r="C13" s="170">
        <v>589.74</v>
      </c>
      <c r="D13" s="170">
        <v>400</v>
      </c>
      <c r="E13" s="141">
        <v>0</v>
      </c>
      <c r="F13" s="141">
        <v>0</v>
      </c>
      <c r="G13" s="141">
        <v>0</v>
      </c>
    </row>
    <row r="14" spans="1:7" ht="21" customHeight="1" x14ac:dyDescent="0.3">
      <c r="A14" s="133" t="s">
        <v>125</v>
      </c>
      <c r="B14" s="134" t="s">
        <v>126</v>
      </c>
      <c r="C14" s="233">
        <f t="shared" ref="C14:G15" si="2">SUM(C15)</f>
        <v>5795</v>
      </c>
      <c r="D14" s="233">
        <f t="shared" si="2"/>
        <v>5400</v>
      </c>
      <c r="E14" s="135">
        <f t="shared" si="2"/>
        <v>7800</v>
      </c>
      <c r="F14" s="135">
        <f t="shared" si="2"/>
        <v>7800</v>
      </c>
      <c r="G14" s="135">
        <f t="shared" si="2"/>
        <v>7800</v>
      </c>
    </row>
    <row r="15" spans="1:7" ht="28.2" customHeight="1" x14ac:dyDescent="0.3">
      <c r="A15" s="136" t="s">
        <v>123</v>
      </c>
      <c r="B15" s="137" t="s">
        <v>124</v>
      </c>
      <c r="C15" s="235">
        <f t="shared" si="2"/>
        <v>5795</v>
      </c>
      <c r="D15" s="235">
        <v>5400</v>
      </c>
      <c r="E15" s="138">
        <f t="shared" si="2"/>
        <v>7800</v>
      </c>
      <c r="F15" s="138">
        <f t="shared" si="2"/>
        <v>7800</v>
      </c>
      <c r="G15" s="138">
        <f t="shared" si="2"/>
        <v>7800</v>
      </c>
    </row>
    <row r="16" spans="1:7" ht="24" customHeight="1" x14ac:dyDescent="0.3">
      <c r="A16" s="139">
        <v>42</v>
      </c>
      <c r="B16" s="143" t="s">
        <v>82</v>
      </c>
      <c r="C16" s="170">
        <v>5795</v>
      </c>
      <c r="D16" s="170">
        <v>5400</v>
      </c>
      <c r="E16" s="141">
        <v>7800</v>
      </c>
      <c r="F16" s="141">
        <v>7800</v>
      </c>
      <c r="G16" s="141">
        <v>7800</v>
      </c>
    </row>
    <row r="17" spans="1:7" ht="24" customHeight="1" thickBot="1" x14ac:dyDescent="0.35">
      <c r="A17" s="115" t="s">
        <v>11</v>
      </c>
      <c r="B17" s="115" t="s">
        <v>19</v>
      </c>
      <c r="C17" s="116" t="s">
        <v>47</v>
      </c>
      <c r="D17" s="116" t="s">
        <v>48</v>
      </c>
      <c r="E17" s="116" t="s">
        <v>65</v>
      </c>
      <c r="F17" s="117" t="s">
        <v>66</v>
      </c>
      <c r="G17" s="117" t="s">
        <v>67</v>
      </c>
    </row>
    <row r="18" spans="1:7" ht="50.4" customHeight="1" thickTop="1" x14ac:dyDescent="0.3">
      <c r="A18" s="130" t="s">
        <v>127</v>
      </c>
      <c r="B18" s="131" t="s">
        <v>128</v>
      </c>
      <c r="C18" s="132">
        <f>SUM(C19+C29+C54+C58+C61+C64+C74+C77+C82+C86+C89+C93)</f>
        <v>342767.61</v>
      </c>
      <c r="D18" s="132">
        <f>SUM(D19+D29+D54+D58+D61+D64++D71+D74+D77+D82+D86+D89+D93)</f>
        <v>479102</v>
      </c>
      <c r="E18" s="132">
        <f>SUM(E19+E29+E54+E58+E61+E64+E74+E77+E82+E86+E89+E93)</f>
        <v>413472</v>
      </c>
      <c r="F18" s="132">
        <f>SUM(F19+F29+F54+F58+F61+F64+F74+F77+F82+F86+F89+F93)</f>
        <v>413472</v>
      </c>
      <c r="G18" s="132">
        <f>SUM(G19+G29+G54+G58+G61+G64+G74+G77+G82+G86+G89+G93)</f>
        <v>413472</v>
      </c>
    </row>
    <row r="19" spans="1:7" ht="61.5" customHeight="1" x14ac:dyDescent="0.3">
      <c r="A19" s="133" t="s">
        <v>129</v>
      </c>
      <c r="B19" s="134" t="s">
        <v>130</v>
      </c>
      <c r="C19" s="135">
        <f>SUM(C20+C24)</f>
        <v>0</v>
      </c>
      <c r="D19" s="135">
        <f>SUM(D20+D24)</f>
        <v>0</v>
      </c>
      <c r="E19" s="135">
        <f>SUM(E20+E24)</f>
        <v>0</v>
      </c>
      <c r="F19" s="135">
        <f>SUM(F20+F24)</f>
        <v>0</v>
      </c>
      <c r="G19" s="135">
        <f>SUM(G20+G24)</f>
        <v>0</v>
      </c>
    </row>
    <row r="20" spans="1:7" ht="33.75" customHeight="1" x14ac:dyDescent="0.3">
      <c r="A20" s="136" t="s">
        <v>131</v>
      </c>
      <c r="B20" s="137" t="s">
        <v>132</v>
      </c>
      <c r="C20" s="138">
        <f>SUM(C21:C23)</f>
        <v>0</v>
      </c>
      <c r="D20" s="138">
        <f>SUM(D21:D23)</f>
        <v>0</v>
      </c>
      <c r="E20" s="138">
        <f>SUM(E21:E23)</f>
        <v>0</v>
      </c>
      <c r="F20" s="138">
        <f>SUM(F21:F23)</f>
        <v>0</v>
      </c>
      <c r="G20" s="138">
        <f>SUM(G21:G23)</f>
        <v>0</v>
      </c>
    </row>
    <row r="21" spans="1:7" ht="19.5" customHeight="1" x14ac:dyDescent="0.3">
      <c r="A21" s="139">
        <v>31</v>
      </c>
      <c r="B21" s="142" t="s">
        <v>7</v>
      </c>
      <c r="C21" s="141">
        <v>0</v>
      </c>
      <c r="D21" s="141">
        <v>0</v>
      </c>
      <c r="E21" s="141"/>
      <c r="F21" s="141"/>
      <c r="G21" s="141"/>
    </row>
    <row r="22" spans="1:7" ht="15" customHeight="1" x14ac:dyDescent="0.3">
      <c r="A22" s="139">
        <v>32</v>
      </c>
      <c r="B22" s="142" t="s">
        <v>12</v>
      </c>
      <c r="C22" s="141">
        <v>0</v>
      </c>
      <c r="D22" s="141">
        <v>0</v>
      </c>
      <c r="E22" s="141"/>
      <c r="F22" s="141"/>
      <c r="G22" s="141"/>
    </row>
    <row r="23" spans="1:7" ht="14.25" customHeight="1" x14ac:dyDescent="0.3">
      <c r="A23" s="139">
        <v>42</v>
      </c>
      <c r="B23" s="167" t="s">
        <v>82</v>
      </c>
      <c r="C23" s="141">
        <v>0</v>
      </c>
      <c r="D23" s="141">
        <v>0</v>
      </c>
      <c r="E23" s="141"/>
      <c r="F23" s="141"/>
      <c r="G23" s="141"/>
    </row>
    <row r="24" spans="1:7" ht="13.95" customHeight="1" x14ac:dyDescent="0.3">
      <c r="A24" s="136" t="s">
        <v>133</v>
      </c>
      <c r="B24" s="137" t="s">
        <v>134</v>
      </c>
      <c r="C24" s="138">
        <f>SUM(C25:C28)</f>
        <v>0</v>
      </c>
      <c r="D24" s="138">
        <v>0</v>
      </c>
      <c r="E24" s="138"/>
      <c r="F24" s="138"/>
      <c r="G24" s="138"/>
    </row>
    <row r="25" spans="1:7" ht="9" customHeight="1" x14ac:dyDescent="0.3">
      <c r="A25" s="139">
        <v>31</v>
      </c>
      <c r="B25" s="142" t="s">
        <v>7</v>
      </c>
      <c r="C25" s="141">
        <v>0</v>
      </c>
      <c r="D25" s="141">
        <v>0</v>
      </c>
      <c r="E25" s="141"/>
      <c r="F25" s="141"/>
      <c r="G25" s="141"/>
    </row>
    <row r="26" spans="1:7" ht="9" customHeight="1" x14ac:dyDescent="0.3">
      <c r="A26" s="139">
        <v>32</v>
      </c>
      <c r="B26" s="142" t="s">
        <v>12</v>
      </c>
      <c r="C26" s="141">
        <v>0</v>
      </c>
      <c r="D26" s="141">
        <v>0</v>
      </c>
      <c r="E26" s="141"/>
      <c r="F26" s="141"/>
      <c r="G26" s="141"/>
    </row>
    <row r="27" spans="1:7" ht="9.6" customHeight="1" x14ac:dyDescent="0.3">
      <c r="A27" s="139">
        <v>34</v>
      </c>
      <c r="B27" s="142" t="s">
        <v>60</v>
      </c>
      <c r="C27" s="141">
        <v>0</v>
      </c>
      <c r="D27" s="141">
        <v>0</v>
      </c>
      <c r="E27" s="141"/>
      <c r="F27" s="141"/>
      <c r="G27" s="141"/>
    </row>
    <row r="28" spans="1:7" ht="14.25" customHeight="1" x14ac:dyDescent="0.3">
      <c r="A28" s="145">
        <v>42</v>
      </c>
      <c r="B28" s="144" t="s">
        <v>82</v>
      </c>
      <c r="C28" s="146">
        <v>0</v>
      </c>
      <c r="D28" s="146">
        <v>0</v>
      </c>
      <c r="E28" s="146"/>
      <c r="F28" s="146"/>
      <c r="G28" s="146"/>
    </row>
    <row r="29" spans="1:7" ht="21" customHeight="1" x14ac:dyDescent="0.3">
      <c r="A29" s="133" t="s">
        <v>135</v>
      </c>
      <c r="B29" s="134" t="s">
        <v>136</v>
      </c>
      <c r="C29" s="135">
        <f>SUM(C30+C33+C39+C43+C47+C51)</f>
        <v>9562.64</v>
      </c>
      <c r="D29" s="135">
        <f>SUM(D30+D33+D38+D39+D43+D47+D51)</f>
        <v>8472</v>
      </c>
      <c r="E29" s="135">
        <f>SUM(E30+E33+E39+E43+E47+E51)</f>
        <v>7322</v>
      </c>
      <c r="F29" s="135">
        <f>SUM(F30+F33+F39+F43+F47+F51)</f>
        <v>7322</v>
      </c>
      <c r="G29" s="135">
        <f>SUM(G30+G33+G39+G43+G47+G51)</f>
        <v>7322</v>
      </c>
    </row>
    <row r="30" spans="1:7" ht="25.8" customHeight="1" x14ac:dyDescent="0.3">
      <c r="A30" s="136" t="s">
        <v>131</v>
      </c>
      <c r="B30" s="147" t="s">
        <v>137</v>
      </c>
      <c r="C30" s="138">
        <v>2603.08</v>
      </c>
      <c r="D30" s="138">
        <v>2462</v>
      </c>
      <c r="E30" s="138">
        <f>SUM(E31:E32)</f>
        <v>2712</v>
      </c>
      <c r="F30" s="138">
        <v>2712</v>
      </c>
      <c r="G30" s="138">
        <f>SUM(G31:G32)</f>
        <v>2712</v>
      </c>
    </row>
    <row r="31" spans="1:7" ht="25.8" customHeight="1" x14ac:dyDescent="0.3">
      <c r="A31" s="139">
        <v>32</v>
      </c>
      <c r="B31" s="142" t="s">
        <v>12</v>
      </c>
      <c r="C31" s="231">
        <v>2603.08</v>
      </c>
      <c r="D31" s="148">
        <v>2462</v>
      </c>
      <c r="E31" s="148">
        <v>2712</v>
      </c>
      <c r="F31" s="148">
        <v>2712</v>
      </c>
      <c r="G31" s="148">
        <v>2712</v>
      </c>
    </row>
    <row r="32" spans="1:7" ht="21" customHeight="1" x14ac:dyDescent="0.3">
      <c r="A32" s="145">
        <v>42</v>
      </c>
      <c r="B32" s="144" t="s">
        <v>82</v>
      </c>
      <c r="C32" s="149">
        <v>0</v>
      </c>
      <c r="D32" s="149">
        <v>0</v>
      </c>
      <c r="E32" s="149">
        <v>0</v>
      </c>
      <c r="F32" s="149">
        <v>0</v>
      </c>
      <c r="G32" s="149">
        <v>0</v>
      </c>
    </row>
    <row r="33" spans="1:7" ht="26.25" customHeight="1" x14ac:dyDescent="0.3">
      <c r="A33" s="136" t="s">
        <v>138</v>
      </c>
      <c r="B33" s="137" t="s">
        <v>139</v>
      </c>
      <c r="C33" s="138">
        <f>SUM(C34:C36)</f>
        <v>2053.13</v>
      </c>
      <c r="D33" s="138">
        <f>SUM(D34:D36)</f>
        <v>2000</v>
      </c>
      <c r="E33" s="138">
        <f>SUM(E36,E37)</f>
        <v>4610</v>
      </c>
      <c r="F33" s="138">
        <f>SUM(F36,F37)</f>
        <v>4610</v>
      </c>
      <c r="G33" s="138">
        <f>SUM(G36,G37)</f>
        <v>4610</v>
      </c>
    </row>
    <row r="34" spans="1:7" ht="17.399999999999999" customHeight="1" x14ac:dyDescent="0.3">
      <c r="A34" s="139">
        <v>32</v>
      </c>
      <c r="B34" s="142" t="s">
        <v>12</v>
      </c>
      <c r="C34" s="141">
        <v>0</v>
      </c>
      <c r="D34" s="141">
        <v>0</v>
      </c>
      <c r="E34" s="141">
        <v>0</v>
      </c>
      <c r="F34" s="141">
        <v>0</v>
      </c>
      <c r="G34" s="141">
        <v>0</v>
      </c>
    </row>
    <row r="35" spans="1:7" ht="20.399999999999999" x14ac:dyDescent="0.3">
      <c r="A35" s="139">
        <v>34</v>
      </c>
      <c r="B35" s="142" t="s">
        <v>60</v>
      </c>
      <c r="C35" s="141">
        <v>0</v>
      </c>
      <c r="D35" s="141">
        <v>0</v>
      </c>
      <c r="E35" s="141">
        <v>0</v>
      </c>
      <c r="F35" s="150">
        <v>0</v>
      </c>
      <c r="G35" s="141">
        <v>0</v>
      </c>
    </row>
    <row r="36" spans="1:7" ht="17.399999999999999" customHeight="1" x14ac:dyDescent="0.3">
      <c r="A36" s="151">
        <v>42</v>
      </c>
      <c r="B36" s="142" t="s">
        <v>82</v>
      </c>
      <c r="C36" s="170">
        <v>2053.13</v>
      </c>
      <c r="D36" s="141">
        <v>2000</v>
      </c>
      <c r="E36" s="141">
        <v>2100</v>
      </c>
      <c r="F36" s="141">
        <v>2100</v>
      </c>
      <c r="G36" s="141">
        <v>2100</v>
      </c>
    </row>
    <row r="37" spans="1:7" ht="20.25" customHeight="1" x14ac:dyDescent="0.3">
      <c r="A37" s="151">
        <v>92</v>
      </c>
      <c r="B37" s="142" t="s">
        <v>190</v>
      </c>
      <c r="C37" s="141"/>
      <c r="D37" s="141"/>
      <c r="E37" s="141">
        <v>2510</v>
      </c>
      <c r="F37" s="141">
        <v>2510</v>
      </c>
      <c r="G37" s="141">
        <v>2510</v>
      </c>
    </row>
    <row r="38" spans="1:7" ht="25.2" customHeight="1" x14ac:dyDescent="0.3">
      <c r="A38" s="136" t="s">
        <v>191</v>
      </c>
      <c r="B38" s="137" t="s">
        <v>192</v>
      </c>
      <c r="C38" s="162">
        <v>0</v>
      </c>
      <c r="D38" s="162">
        <v>2510</v>
      </c>
      <c r="E38" s="162"/>
      <c r="F38" s="162"/>
      <c r="G38" s="162"/>
    </row>
    <row r="39" spans="1:7" ht="28.8" x14ac:dyDescent="0.3">
      <c r="A39" s="136" t="s">
        <v>133</v>
      </c>
      <c r="B39" s="137" t="s">
        <v>141</v>
      </c>
      <c r="C39" s="138">
        <f>SUM(C40:C42)</f>
        <v>407.02</v>
      </c>
      <c r="D39" s="138">
        <v>1500</v>
      </c>
      <c r="E39" s="138">
        <f>SUM(E40:E42)</f>
        <v>0</v>
      </c>
      <c r="F39" s="138">
        <f>SUM(F40:F42)</f>
        <v>0</v>
      </c>
      <c r="G39" s="138">
        <f>SUM(G40:G42)</f>
        <v>0</v>
      </c>
    </row>
    <row r="40" spans="1:7" ht="23.4" customHeight="1" x14ac:dyDescent="0.3">
      <c r="A40" s="139">
        <v>31</v>
      </c>
      <c r="B40" s="142" t="s">
        <v>7</v>
      </c>
      <c r="C40" s="141">
        <v>0</v>
      </c>
      <c r="D40" s="141"/>
      <c r="E40" s="141"/>
      <c r="F40" s="150"/>
      <c r="G40" s="141"/>
    </row>
    <row r="41" spans="1:7" ht="25.95" customHeight="1" x14ac:dyDescent="0.3">
      <c r="A41" s="139">
        <v>32</v>
      </c>
      <c r="B41" s="142" t="s">
        <v>12</v>
      </c>
      <c r="C41" s="170">
        <v>407.02</v>
      </c>
      <c r="D41" s="141">
        <v>1500</v>
      </c>
      <c r="E41" s="141">
        <v>0</v>
      </c>
      <c r="F41" s="141">
        <v>0</v>
      </c>
      <c r="G41" s="141">
        <v>0</v>
      </c>
    </row>
    <row r="42" spans="1:7" ht="33.6" x14ac:dyDescent="0.3">
      <c r="A42" s="139">
        <v>42</v>
      </c>
      <c r="B42" s="143" t="s">
        <v>82</v>
      </c>
      <c r="C42" s="141">
        <v>0</v>
      </c>
      <c r="D42" s="141"/>
      <c r="E42" s="141"/>
      <c r="F42" s="150"/>
      <c r="G42" s="141"/>
    </row>
    <row r="43" spans="1:7" ht="34.200000000000003" customHeight="1" x14ac:dyDescent="0.3">
      <c r="A43" s="136" t="s">
        <v>142</v>
      </c>
      <c r="B43" s="137" t="s">
        <v>143</v>
      </c>
      <c r="C43" s="138">
        <f>SUM(C44:C46)</f>
        <v>3515.41</v>
      </c>
      <c r="D43" s="138">
        <f>SUM(D44:D46)</f>
        <v>0</v>
      </c>
      <c r="E43" s="138">
        <f>SUM(E44:E46)</f>
        <v>0</v>
      </c>
      <c r="F43" s="138">
        <f>SUM(F44:F46)</f>
        <v>0</v>
      </c>
      <c r="G43" s="138">
        <f>SUM(G44:G46)</f>
        <v>0</v>
      </c>
    </row>
    <row r="44" spans="1:7" ht="20.399999999999999" x14ac:dyDescent="0.3">
      <c r="A44" s="139">
        <v>31</v>
      </c>
      <c r="B44" s="142" t="s">
        <v>7</v>
      </c>
      <c r="C44" s="141">
        <v>0</v>
      </c>
      <c r="D44" s="141">
        <v>0</v>
      </c>
      <c r="E44" s="141"/>
      <c r="F44" s="141"/>
      <c r="G44" s="141"/>
    </row>
    <row r="45" spans="1:7" ht="27.6" customHeight="1" x14ac:dyDescent="0.3">
      <c r="A45" s="139">
        <v>32</v>
      </c>
      <c r="B45" s="142" t="s">
        <v>12</v>
      </c>
      <c r="C45" s="170">
        <v>2303.42</v>
      </c>
      <c r="D45" s="141">
        <v>0</v>
      </c>
      <c r="E45" s="141">
        <v>0</v>
      </c>
      <c r="F45" s="141">
        <v>0</v>
      </c>
      <c r="G45" s="141">
        <v>0</v>
      </c>
    </row>
    <row r="46" spans="1:7" x14ac:dyDescent="0.3">
      <c r="A46" s="145">
        <v>38</v>
      </c>
      <c r="B46" s="144" t="s">
        <v>80</v>
      </c>
      <c r="C46" s="236">
        <v>1211.99</v>
      </c>
      <c r="D46" s="146">
        <v>0</v>
      </c>
      <c r="E46" s="146"/>
      <c r="F46" s="146"/>
      <c r="G46" s="146"/>
    </row>
    <row r="47" spans="1:7" ht="38.4" x14ac:dyDescent="0.3">
      <c r="A47" s="136" t="s">
        <v>144</v>
      </c>
      <c r="B47" s="137" t="s">
        <v>145</v>
      </c>
      <c r="C47" s="138">
        <f>SUM(C48:C50)</f>
        <v>984</v>
      </c>
      <c r="D47" s="138">
        <f>SUM(D48:D50)</f>
        <v>0</v>
      </c>
      <c r="E47" s="138">
        <f>SUM(E48:E50)</f>
        <v>0</v>
      </c>
      <c r="F47" s="138">
        <f>SUM(F48:F50)</f>
        <v>0</v>
      </c>
      <c r="G47" s="138">
        <f>SUM(G48:G50)</f>
        <v>0</v>
      </c>
    </row>
    <row r="48" spans="1:7" ht="18.600000000000001" customHeight="1" x14ac:dyDescent="0.3">
      <c r="A48" s="139">
        <v>31</v>
      </c>
      <c r="B48" s="142" t="s">
        <v>7</v>
      </c>
      <c r="C48" s="141"/>
      <c r="D48" s="141"/>
      <c r="E48" s="141"/>
      <c r="F48" s="150"/>
      <c r="G48" s="141"/>
    </row>
    <row r="49" spans="1:7" ht="19.8" customHeight="1" x14ac:dyDescent="0.3">
      <c r="A49" s="139">
        <v>32</v>
      </c>
      <c r="B49" s="142" t="s">
        <v>12</v>
      </c>
      <c r="C49" s="170">
        <v>984</v>
      </c>
      <c r="D49" s="141">
        <v>0</v>
      </c>
      <c r="E49" s="141">
        <v>0</v>
      </c>
      <c r="F49" s="141">
        <v>0</v>
      </c>
      <c r="G49" s="141">
        <v>0</v>
      </c>
    </row>
    <row r="50" spans="1:7" ht="18" customHeight="1" x14ac:dyDescent="0.3">
      <c r="A50" s="139">
        <v>42</v>
      </c>
      <c r="B50" s="143" t="s">
        <v>82</v>
      </c>
      <c r="C50" s="141">
        <v>0</v>
      </c>
      <c r="D50" s="141"/>
      <c r="E50" s="141"/>
      <c r="F50" s="141"/>
      <c r="G50" s="141"/>
    </row>
    <row r="51" spans="1:7" ht="19.2" x14ac:dyDescent="0.3">
      <c r="A51" s="136" t="s">
        <v>146</v>
      </c>
      <c r="B51" s="137" t="s">
        <v>147</v>
      </c>
      <c r="C51" s="138">
        <f>SUM(C52:C53)</f>
        <v>0</v>
      </c>
      <c r="D51" s="138">
        <f>SUM(D52:D53)</f>
        <v>0</v>
      </c>
      <c r="E51" s="138">
        <f>SUM(E52:E53)</f>
        <v>0</v>
      </c>
      <c r="F51" s="138">
        <f>SUM(F52:F53)</f>
        <v>0</v>
      </c>
      <c r="G51" s="138">
        <f>SUM(G52:G53)</f>
        <v>0</v>
      </c>
    </row>
    <row r="52" spans="1:7" ht="12" customHeight="1" x14ac:dyDescent="0.3">
      <c r="A52" s="139">
        <v>32</v>
      </c>
      <c r="B52" s="142" t="s">
        <v>12</v>
      </c>
      <c r="C52" s="141">
        <v>0</v>
      </c>
      <c r="D52" s="141">
        <v>0</v>
      </c>
      <c r="E52" s="141"/>
      <c r="F52" s="141"/>
      <c r="G52" s="141"/>
    </row>
    <row r="53" spans="1:7" ht="17.399999999999999" customHeight="1" x14ac:dyDescent="0.3">
      <c r="A53" s="139">
        <v>42</v>
      </c>
      <c r="B53" s="143" t="s">
        <v>82</v>
      </c>
      <c r="C53" s="141"/>
      <c r="D53" s="141"/>
      <c r="E53" s="141"/>
      <c r="F53" s="150"/>
      <c r="G53" s="141"/>
    </row>
    <row r="54" spans="1:7" ht="30" customHeight="1" x14ac:dyDescent="0.3">
      <c r="A54" s="152" t="s">
        <v>148</v>
      </c>
      <c r="B54" s="134" t="s">
        <v>149</v>
      </c>
      <c r="C54" s="135">
        <f>SUM(C55)</f>
        <v>0</v>
      </c>
      <c r="D54" s="135">
        <f>SUM(D55)</f>
        <v>0</v>
      </c>
      <c r="E54" s="135">
        <f>SUM(E55)</f>
        <v>0</v>
      </c>
      <c r="F54" s="135">
        <f>SUM(F55)</f>
        <v>0</v>
      </c>
      <c r="G54" s="135">
        <f>SUM(G55)</f>
        <v>0</v>
      </c>
    </row>
    <row r="55" spans="1:7" ht="18.600000000000001" customHeight="1" x14ac:dyDescent="0.3">
      <c r="A55" s="136" t="s">
        <v>131</v>
      </c>
      <c r="B55" s="137" t="s">
        <v>150</v>
      </c>
      <c r="C55" s="138">
        <f>SUM(C56:C57)</f>
        <v>0</v>
      </c>
      <c r="D55" s="138">
        <f>SUM(D56:D57)</f>
        <v>0</v>
      </c>
      <c r="E55" s="138">
        <f>SUM(E56:E57)</f>
        <v>0</v>
      </c>
      <c r="F55" s="138">
        <f>SUM(F56:F57)</f>
        <v>0</v>
      </c>
      <c r="G55" s="138">
        <f>SUM(G56:G57)</f>
        <v>0</v>
      </c>
    </row>
    <row r="56" spans="1:7" ht="20.399999999999999" customHeight="1" x14ac:dyDescent="0.3">
      <c r="A56" s="139">
        <v>31</v>
      </c>
      <c r="B56" s="142" t="s">
        <v>7</v>
      </c>
      <c r="C56" s="141">
        <v>0</v>
      </c>
      <c r="D56" s="141">
        <v>0</v>
      </c>
      <c r="E56" s="141">
        <v>0</v>
      </c>
      <c r="F56" s="141">
        <v>0</v>
      </c>
      <c r="G56" s="141">
        <v>0</v>
      </c>
    </row>
    <row r="57" spans="1:7" ht="13.95" customHeight="1" x14ac:dyDescent="0.3">
      <c r="A57" s="139">
        <v>32</v>
      </c>
      <c r="B57" s="142" t="s">
        <v>12</v>
      </c>
      <c r="C57" s="141">
        <v>0</v>
      </c>
      <c r="D57" s="141">
        <v>0</v>
      </c>
      <c r="E57" s="141">
        <v>0</v>
      </c>
      <c r="F57" s="141">
        <v>0</v>
      </c>
      <c r="G57" s="141">
        <v>0</v>
      </c>
    </row>
    <row r="58" spans="1:7" ht="35.4" customHeight="1" x14ac:dyDescent="0.3">
      <c r="A58" s="152" t="s">
        <v>151</v>
      </c>
      <c r="B58" s="134" t="s">
        <v>152</v>
      </c>
      <c r="C58" s="135">
        <f>SUM(C59)</f>
        <v>2112.5</v>
      </c>
      <c r="D58" s="135">
        <f>SUM(D59)</f>
        <v>0</v>
      </c>
      <c r="E58" s="135">
        <f>SUM(E59)</f>
        <v>0</v>
      </c>
      <c r="F58" s="135">
        <f>SUM(F59)</f>
        <v>0</v>
      </c>
      <c r="G58" s="135">
        <f>SUM(G59)</f>
        <v>0</v>
      </c>
    </row>
    <row r="59" spans="1:7" ht="19.2" x14ac:dyDescent="0.3">
      <c r="A59" s="136" t="s">
        <v>131</v>
      </c>
      <c r="B59" s="137" t="s">
        <v>150</v>
      </c>
      <c r="C59" s="138">
        <f>SUM(C60:C60)</f>
        <v>2112.5</v>
      </c>
      <c r="D59" s="138">
        <f>SUM(D60:D60)</f>
        <v>0</v>
      </c>
      <c r="E59" s="138">
        <f>SUM(E60:E60)</f>
        <v>0</v>
      </c>
      <c r="F59" s="138">
        <f>SUM(F60:F60)</f>
        <v>0</v>
      </c>
      <c r="G59" s="138">
        <f>SUM(G60:G60)</f>
        <v>0</v>
      </c>
    </row>
    <row r="60" spans="1:7" ht="24" customHeight="1" x14ac:dyDescent="0.3">
      <c r="A60" s="139">
        <v>32</v>
      </c>
      <c r="B60" s="142" t="s">
        <v>12</v>
      </c>
      <c r="C60" s="170">
        <v>2112.5</v>
      </c>
      <c r="D60" s="141">
        <v>0</v>
      </c>
      <c r="E60" s="141">
        <v>0</v>
      </c>
      <c r="F60" s="141">
        <v>0</v>
      </c>
      <c r="G60" s="141">
        <v>0</v>
      </c>
    </row>
    <row r="61" spans="1:7" ht="48.6" customHeight="1" x14ac:dyDescent="0.3">
      <c r="A61" s="133" t="s">
        <v>153</v>
      </c>
      <c r="B61" s="134" t="s">
        <v>154</v>
      </c>
      <c r="C61" s="135">
        <f t="shared" ref="C61:G62" si="3">SUM(C62)</f>
        <v>64</v>
      </c>
      <c r="D61" s="135">
        <f t="shared" si="3"/>
        <v>0</v>
      </c>
      <c r="E61" s="135">
        <f t="shared" si="3"/>
        <v>0</v>
      </c>
      <c r="F61" s="135">
        <f t="shared" si="3"/>
        <v>0</v>
      </c>
      <c r="G61" s="135">
        <f t="shared" si="3"/>
        <v>0</v>
      </c>
    </row>
    <row r="62" spans="1:7" ht="48" customHeight="1" x14ac:dyDescent="0.3">
      <c r="A62" s="136" t="s">
        <v>131</v>
      </c>
      <c r="B62" s="137" t="s">
        <v>155</v>
      </c>
      <c r="C62" s="138">
        <f t="shared" si="3"/>
        <v>64</v>
      </c>
      <c r="D62" s="138">
        <f t="shared" si="3"/>
        <v>0</v>
      </c>
      <c r="E62" s="138">
        <f t="shared" si="3"/>
        <v>0</v>
      </c>
      <c r="F62" s="138">
        <f t="shared" si="3"/>
        <v>0</v>
      </c>
      <c r="G62" s="138">
        <f t="shared" si="3"/>
        <v>0</v>
      </c>
    </row>
    <row r="63" spans="1:7" ht="20.399999999999999" x14ac:dyDescent="0.3">
      <c r="A63" s="139">
        <v>32</v>
      </c>
      <c r="B63" s="142" t="s">
        <v>12</v>
      </c>
      <c r="C63" s="170">
        <v>64</v>
      </c>
      <c r="D63" s="141">
        <v>0</v>
      </c>
      <c r="E63" s="141"/>
      <c r="F63" s="141"/>
      <c r="G63" s="141"/>
    </row>
    <row r="64" spans="1:7" ht="34.950000000000003" customHeight="1" x14ac:dyDescent="0.3">
      <c r="A64" s="133" t="s">
        <v>156</v>
      </c>
      <c r="B64" s="134" t="s">
        <v>157</v>
      </c>
      <c r="C64" s="135">
        <f>C65+C67</f>
        <v>61379.48</v>
      </c>
      <c r="D64" s="135">
        <f>D65+D67</f>
        <v>47000</v>
      </c>
      <c r="E64" s="135">
        <f>E65+E67</f>
        <v>47000</v>
      </c>
      <c r="F64" s="135">
        <f>F65+F67</f>
        <v>47000</v>
      </c>
      <c r="G64" s="135">
        <f>G65+G67</f>
        <v>47000</v>
      </c>
    </row>
    <row r="65" spans="1:7" ht="28.2" customHeight="1" x14ac:dyDescent="0.3">
      <c r="A65" s="136" t="s">
        <v>131</v>
      </c>
      <c r="B65" s="137" t="s">
        <v>150</v>
      </c>
      <c r="C65" s="138">
        <f>C66</f>
        <v>32286.47</v>
      </c>
      <c r="D65" s="138">
        <f>D66</f>
        <v>0</v>
      </c>
      <c r="E65" s="138">
        <f>E66</f>
        <v>0</v>
      </c>
      <c r="F65" s="138">
        <f>F66</f>
        <v>0</v>
      </c>
      <c r="G65" s="138">
        <f>G66</f>
        <v>0</v>
      </c>
    </row>
    <row r="66" spans="1:7" ht="24" customHeight="1" x14ac:dyDescent="0.3">
      <c r="A66" s="151">
        <v>37</v>
      </c>
      <c r="B66" s="142" t="s">
        <v>140</v>
      </c>
      <c r="C66" s="170">
        <v>32286.47</v>
      </c>
      <c r="D66" s="141">
        <v>0</v>
      </c>
      <c r="E66" s="141"/>
      <c r="F66" s="141"/>
      <c r="G66" s="141"/>
    </row>
    <row r="67" spans="1:7" ht="27.6" customHeight="1" x14ac:dyDescent="0.3">
      <c r="A67" s="136" t="s">
        <v>142</v>
      </c>
      <c r="B67" s="137" t="s">
        <v>143</v>
      </c>
      <c r="C67" s="138">
        <f>SUM(C68:C70)</f>
        <v>29093.010000000002</v>
      </c>
      <c r="D67" s="138">
        <f>SUM(D68:D70)</f>
        <v>47000</v>
      </c>
      <c r="E67" s="138">
        <f>SUM(E68:E70)</f>
        <v>47000</v>
      </c>
      <c r="F67" s="138">
        <f>SUM(F68:F70)</f>
        <v>47000</v>
      </c>
      <c r="G67" s="138">
        <f>SUM(G68:G70)</f>
        <v>47000</v>
      </c>
    </row>
    <row r="68" spans="1:7" ht="18.600000000000001" customHeight="1" x14ac:dyDescent="0.3">
      <c r="A68" s="139">
        <v>32</v>
      </c>
      <c r="B68" s="142" t="s">
        <v>12</v>
      </c>
      <c r="C68" s="141">
        <v>0</v>
      </c>
      <c r="D68" s="141"/>
      <c r="E68" s="141"/>
      <c r="F68" s="150"/>
      <c r="G68" s="141"/>
    </row>
    <row r="69" spans="1:7" ht="16.95" customHeight="1" x14ac:dyDescent="0.3">
      <c r="A69" s="151">
        <v>37</v>
      </c>
      <c r="B69" s="142" t="s">
        <v>140</v>
      </c>
      <c r="C69" s="170">
        <v>15689.7</v>
      </c>
      <c r="D69" s="170">
        <v>0</v>
      </c>
      <c r="E69" s="141">
        <v>40000</v>
      </c>
      <c r="F69" s="141">
        <v>40000</v>
      </c>
      <c r="G69" s="141">
        <v>40000</v>
      </c>
    </row>
    <row r="70" spans="1:7" ht="17.399999999999999" customHeight="1" x14ac:dyDescent="0.3">
      <c r="A70" s="139">
        <v>42</v>
      </c>
      <c r="B70" s="143" t="s">
        <v>82</v>
      </c>
      <c r="C70" s="170">
        <v>13403.31</v>
      </c>
      <c r="D70" s="170">
        <v>47000</v>
      </c>
      <c r="E70" s="141">
        <v>7000</v>
      </c>
      <c r="F70" s="141">
        <v>7000</v>
      </c>
      <c r="G70" s="141">
        <v>7000</v>
      </c>
    </row>
    <row r="71" spans="1:7" ht="16.95" customHeight="1" x14ac:dyDescent="0.3">
      <c r="A71" s="133" t="s">
        <v>193</v>
      </c>
      <c r="B71" s="134" t="s">
        <v>194</v>
      </c>
      <c r="C71" s="168"/>
      <c r="D71" s="168">
        <v>1100</v>
      </c>
      <c r="E71" s="168"/>
      <c r="F71" s="168"/>
      <c r="G71" s="168"/>
    </row>
    <row r="72" spans="1:7" ht="17.399999999999999" customHeight="1" x14ac:dyDescent="0.3">
      <c r="A72" s="136" t="s">
        <v>133</v>
      </c>
      <c r="B72" s="137" t="s">
        <v>141</v>
      </c>
      <c r="C72" s="162"/>
      <c r="D72" s="162">
        <v>1100</v>
      </c>
      <c r="E72" s="162"/>
      <c r="F72" s="162"/>
      <c r="G72" s="162"/>
    </row>
    <row r="73" spans="1:7" ht="11.4" customHeight="1" x14ac:dyDescent="0.3">
      <c r="A73" s="169">
        <v>32</v>
      </c>
      <c r="B73" s="142" t="s">
        <v>12</v>
      </c>
      <c r="C73" s="170">
        <v>0</v>
      </c>
      <c r="D73" s="170">
        <v>1100</v>
      </c>
      <c r="E73" s="170">
        <v>0</v>
      </c>
      <c r="F73" s="170">
        <v>0</v>
      </c>
      <c r="G73" s="170">
        <v>0</v>
      </c>
    </row>
    <row r="74" spans="1:7" ht="35.25" customHeight="1" x14ac:dyDescent="0.3">
      <c r="A74" s="133" t="s">
        <v>158</v>
      </c>
      <c r="B74" s="134" t="s">
        <v>159</v>
      </c>
      <c r="C74" s="135">
        <f t="shared" ref="C74:G75" si="4">SUM(C75)</f>
        <v>750</v>
      </c>
      <c r="D74" s="135">
        <f t="shared" si="4"/>
        <v>450</v>
      </c>
      <c r="E74" s="135">
        <f t="shared" si="4"/>
        <v>750</v>
      </c>
      <c r="F74" s="135">
        <f t="shared" si="4"/>
        <v>750</v>
      </c>
      <c r="G74" s="135">
        <f t="shared" si="4"/>
        <v>750</v>
      </c>
    </row>
    <row r="75" spans="1:7" ht="19.2" customHeight="1" x14ac:dyDescent="0.3">
      <c r="A75" s="136" t="s">
        <v>131</v>
      </c>
      <c r="B75" s="137" t="s">
        <v>132</v>
      </c>
      <c r="C75" s="138">
        <f t="shared" si="4"/>
        <v>750</v>
      </c>
      <c r="D75" s="138">
        <f t="shared" si="4"/>
        <v>450</v>
      </c>
      <c r="E75" s="138">
        <f t="shared" si="4"/>
        <v>750</v>
      </c>
      <c r="F75" s="138">
        <f t="shared" si="4"/>
        <v>750</v>
      </c>
      <c r="G75" s="138">
        <f t="shared" si="4"/>
        <v>750</v>
      </c>
    </row>
    <row r="76" spans="1:7" ht="20.399999999999999" x14ac:dyDescent="0.3">
      <c r="A76" s="139">
        <v>32</v>
      </c>
      <c r="B76" s="142" t="s">
        <v>12</v>
      </c>
      <c r="C76" s="170">
        <v>750</v>
      </c>
      <c r="D76" s="170">
        <v>450</v>
      </c>
      <c r="E76" s="141">
        <v>750</v>
      </c>
      <c r="F76" s="141">
        <v>750</v>
      </c>
      <c r="G76" s="141">
        <v>750</v>
      </c>
    </row>
    <row r="77" spans="1:7" ht="26.4" customHeight="1" x14ac:dyDescent="0.3">
      <c r="A77" s="133" t="s">
        <v>160</v>
      </c>
      <c r="B77" s="134" t="s">
        <v>161</v>
      </c>
      <c r="C77" s="135">
        <f>C78+C80</f>
        <v>97748.81</v>
      </c>
      <c r="D77" s="135">
        <f>D78+D80</f>
        <v>120000</v>
      </c>
      <c r="E77" s="135">
        <f>E78+E80</f>
        <v>120000</v>
      </c>
      <c r="F77" s="135">
        <f>F78+F80</f>
        <v>120000</v>
      </c>
      <c r="G77" s="135">
        <f>G78+G80</f>
        <v>120000</v>
      </c>
    </row>
    <row r="78" spans="1:7" ht="21" customHeight="1" x14ac:dyDescent="0.3">
      <c r="A78" s="136" t="s">
        <v>131</v>
      </c>
      <c r="B78" s="137" t="s">
        <v>132</v>
      </c>
      <c r="C78" s="138">
        <f>SUM(C79)</f>
        <v>2403.1799999999998</v>
      </c>
      <c r="D78" s="138">
        <f>SUM(D79)</f>
        <v>0</v>
      </c>
      <c r="E78" s="138">
        <f>SUM(E79)</f>
        <v>0</v>
      </c>
      <c r="F78" s="138">
        <f>SUM(F79)</f>
        <v>0</v>
      </c>
      <c r="G78" s="138">
        <f>SUM(G79)</f>
        <v>0</v>
      </c>
    </row>
    <row r="79" spans="1:7" ht="21.6" customHeight="1" x14ac:dyDescent="0.3">
      <c r="A79" s="139">
        <v>32</v>
      </c>
      <c r="B79" s="142" t="s">
        <v>12</v>
      </c>
      <c r="C79" s="141">
        <v>2403.1799999999998</v>
      </c>
      <c r="D79" s="141">
        <v>0</v>
      </c>
      <c r="E79" s="141">
        <v>0</v>
      </c>
      <c r="F79" s="141">
        <v>0</v>
      </c>
      <c r="G79" s="141">
        <v>0</v>
      </c>
    </row>
    <row r="80" spans="1:7" ht="27.6" customHeight="1" x14ac:dyDescent="0.3">
      <c r="A80" s="136" t="s">
        <v>142</v>
      </c>
      <c r="B80" s="137" t="s">
        <v>143</v>
      </c>
      <c r="C80" s="138">
        <f>SUM(C81)</f>
        <v>95345.63</v>
      </c>
      <c r="D80" s="138">
        <f>SUM(D81)</f>
        <v>120000</v>
      </c>
      <c r="E80" s="138">
        <f>SUM(E81)</f>
        <v>120000</v>
      </c>
      <c r="F80" s="138">
        <f>SUM(F81)</f>
        <v>120000</v>
      </c>
      <c r="G80" s="138">
        <f>SUM(G81)</f>
        <v>120000</v>
      </c>
    </row>
    <row r="81" spans="1:7" ht="20.399999999999999" x14ac:dyDescent="0.3">
      <c r="A81" s="139">
        <v>32</v>
      </c>
      <c r="B81" s="142" t="s">
        <v>12</v>
      </c>
      <c r="C81" s="141">
        <v>95345.63</v>
      </c>
      <c r="D81" s="170">
        <v>120000</v>
      </c>
      <c r="E81" s="141">
        <v>120000</v>
      </c>
      <c r="F81" s="141">
        <v>120000</v>
      </c>
      <c r="G81" s="141">
        <v>120000</v>
      </c>
    </row>
    <row r="82" spans="1:7" ht="30.6" x14ac:dyDescent="0.3">
      <c r="A82" s="133" t="s">
        <v>162</v>
      </c>
      <c r="B82" s="134" t="s">
        <v>163</v>
      </c>
      <c r="C82" s="135">
        <f>SUM(C83)</f>
        <v>2591.44</v>
      </c>
      <c r="D82" s="135">
        <f>SUM(D83)</f>
        <v>2800</v>
      </c>
      <c r="E82" s="135">
        <f>SUM(E83)</f>
        <v>2800</v>
      </c>
      <c r="F82" s="135">
        <f>SUM(F83)</f>
        <v>2800</v>
      </c>
      <c r="G82" s="135">
        <f>SUM(G83)</f>
        <v>2800</v>
      </c>
    </row>
    <row r="83" spans="1:7" ht="19.2" x14ac:dyDescent="0.3">
      <c r="A83" s="136" t="s">
        <v>131</v>
      </c>
      <c r="B83" s="137" t="s">
        <v>150</v>
      </c>
      <c r="C83" s="138">
        <f>SUM(C84:C85)</f>
        <v>2591.44</v>
      </c>
      <c r="D83" s="138">
        <f>SUM(D84:D85)</f>
        <v>2800</v>
      </c>
      <c r="E83" s="138">
        <f>SUM(E84:E85)</f>
        <v>2800</v>
      </c>
      <c r="F83" s="138">
        <f>SUM(F84:F85)</f>
        <v>2800</v>
      </c>
      <c r="G83" s="138">
        <f>SUM(G84:G85)</f>
        <v>2800</v>
      </c>
    </row>
    <row r="84" spans="1:7" ht="23.4" customHeight="1" x14ac:dyDescent="0.3">
      <c r="A84" s="139">
        <v>31</v>
      </c>
      <c r="B84" s="142" t="s">
        <v>7</v>
      </c>
      <c r="C84" s="141">
        <v>0</v>
      </c>
      <c r="D84" s="141"/>
      <c r="E84" s="141"/>
      <c r="F84" s="150"/>
      <c r="G84" s="141"/>
    </row>
    <row r="85" spans="1:7" ht="20.399999999999999" x14ac:dyDescent="0.3">
      <c r="A85" s="139">
        <v>32</v>
      </c>
      <c r="B85" s="142" t="s">
        <v>12</v>
      </c>
      <c r="C85" s="170">
        <v>2591.44</v>
      </c>
      <c r="D85" s="170">
        <v>2800</v>
      </c>
      <c r="E85" s="141">
        <v>2800</v>
      </c>
      <c r="F85" s="141">
        <v>2800</v>
      </c>
      <c r="G85" s="141">
        <v>2800</v>
      </c>
    </row>
    <row r="86" spans="1:7" ht="30.6" x14ac:dyDescent="0.3">
      <c r="A86" s="133" t="s">
        <v>164</v>
      </c>
      <c r="B86" s="134" t="s">
        <v>165</v>
      </c>
      <c r="C86" s="135">
        <f>C87</f>
        <v>0</v>
      </c>
      <c r="D86" s="135">
        <f t="shared" ref="D86:G86" si="5">D87</f>
        <v>0</v>
      </c>
      <c r="E86" s="135">
        <f t="shared" si="5"/>
        <v>0</v>
      </c>
      <c r="F86" s="135">
        <f t="shared" si="5"/>
        <v>0</v>
      </c>
      <c r="G86" s="135">
        <f t="shared" si="5"/>
        <v>0</v>
      </c>
    </row>
    <row r="87" spans="1:7" ht="28.8" x14ac:dyDescent="0.3">
      <c r="A87" s="136" t="s">
        <v>131</v>
      </c>
      <c r="B87" s="137" t="s">
        <v>132</v>
      </c>
      <c r="C87" s="138">
        <f>SUM(C88)</f>
        <v>0</v>
      </c>
      <c r="D87" s="138">
        <f>SUM(D88)</f>
        <v>0</v>
      </c>
      <c r="E87" s="138">
        <f>SUM(E88)</f>
        <v>0</v>
      </c>
      <c r="F87" s="138">
        <f>SUM(F88)</f>
        <v>0</v>
      </c>
      <c r="G87" s="138">
        <f>SUM(G88)</f>
        <v>0</v>
      </c>
    </row>
    <row r="88" spans="1:7" ht="20.399999999999999" x14ac:dyDescent="0.3">
      <c r="A88" s="139">
        <v>32</v>
      </c>
      <c r="B88" s="142" t="s">
        <v>12</v>
      </c>
      <c r="C88" s="141">
        <v>0</v>
      </c>
      <c r="D88" s="141">
        <v>0</v>
      </c>
      <c r="E88" s="141">
        <v>0</v>
      </c>
      <c r="F88" s="141">
        <v>0</v>
      </c>
      <c r="G88" s="141">
        <v>0</v>
      </c>
    </row>
    <row r="89" spans="1:7" ht="61.2" customHeight="1" x14ac:dyDescent="0.3">
      <c r="A89" s="133" t="s">
        <v>166</v>
      </c>
      <c r="B89" s="134" t="s">
        <v>167</v>
      </c>
      <c r="C89" s="135">
        <f>SUM(C90)</f>
        <v>85293.33</v>
      </c>
      <c r="D89" s="135">
        <f>SUM(D90)</f>
        <v>0</v>
      </c>
      <c r="E89" s="135">
        <f>SUM(E90)</f>
        <v>0</v>
      </c>
      <c r="F89" s="135">
        <f>SUM(F90)</f>
        <v>0</v>
      </c>
      <c r="G89" s="135">
        <f>SUM(G90)</f>
        <v>0</v>
      </c>
    </row>
    <row r="90" spans="1:7" ht="28.8" x14ac:dyDescent="0.3">
      <c r="A90" s="153" t="s">
        <v>131</v>
      </c>
      <c r="B90" s="154" t="s">
        <v>168</v>
      </c>
      <c r="C90" s="138">
        <f>SUM(C91:C92)</f>
        <v>85293.33</v>
      </c>
      <c r="D90" s="138">
        <f>SUM(D91:D92)</f>
        <v>0</v>
      </c>
      <c r="E90" s="138">
        <f>SUM(E91:E92)</f>
        <v>0</v>
      </c>
      <c r="F90" s="138">
        <f>SUM(F91:F92)</f>
        <v>0</v>
      </c>
      <c r="G90" s="138">
        <f>SUM(G91:G92)</f>
        <v>0</v>
      </c>
    </row>
    <row r="91" spans="1:7" ht="20.399999999999999" x14ac:dyDescent="0.3">
      <c r="A91" s="155">
        <v>31</v>
      </c>
      <c r="B91" s="142" t="s">
        <v>7</v>
      </c>
      <c r="C91" s="170">
        <v>81294.570000000007</v>
      </c>
      <c r="D91" s="141">
        <v>0</v>
      </c>
      <c r="E91" s="141">
        <v>0</v>
      </c>
      <c r="F91" s="141">
        <v>0</v>
      </c>
      <c r="G91" s="141">
        <v>0</v>
      </c>
    </row>
    <row r="92" spans="1:7" ht="19.2" customHeight="1" x14ac:dyDescent="0.3">
      <c r="A92" s="139">
        <v>32</v>
      </c>
      <c r="B92" s="237" t="s">
        <v>12</v>
      </c>
      <c r="C92" s="170">
        <v>3998.76</v>
      </c>
      <c r="D92" s="141">
        <v>0</v>
      </c>
      <c r="E92" s="141">
        <v>0</v>
      </c>
      <c r="F92" s="141">
        <v>0</v>
      </c>
      <c r="G92" s="141">
        <v>0</v>
      </c>
    </row>
    <row r="93" spans="1:7" ht="63.6" customHeight="1" x14ac:dyDescent="0.3">
      <c r="A93" s="133" t="s">
        <v>166</v>
      </c>
      <c r="B93" s="134" t="s">
        <v>169</v>
      </c>
      <c r="C93" s="135">
        <f>SUM(C94+C97)</f>
        <v>83265.41</v>
      </c>
      <c r="D93" s="135">
        <f t="shared" ref="D93:G93" si="6">SUM(D94+D97)</f>
        <v>299280</v>
      </c>
      <c r="E93" s="135">
        <f t="shared" si="6"/>
        <v>235600</v>
      </c>
      <c r="F93" s="135">
        <f t="shared" si="6"/>
        <v>235600</v>
      </c>
      <c r="G93" s="135">
        <f t="shared" si="6"/>
        <v>235600</v>
      </c>
    </row>
    <row r="94" spans="1:7" ht="28.8" x14ac:dyDescent="0.3">
      <c r="A94" s="153" t="s">
        <v>131</v>
      </c>
      <c r="B94" s="154" t="s">
        <v>168</v>
      </c>
      <c r="C94" s="138">
        <f>SUM(C95:C96)</f>
        <v>83265.41</v>
      </c>
      <c r="D94" s="138">
        <f>SUM(D95:D96)</f>
        <v>0</v>
      </c>
      <c r="E94" s="138">
        <f>SUM(E95:E96)</f>
        <v>3700</v>
      </c>
      <c r="F94" s="138">
        <f>SUM(F95:F96)</f>
        <v>3700</v>
      </c>
      <c r="G94" s="138">
        <f>SUM(G95:G96)</f>
        <v>3700</v>
      </c>
    </row>
    <row r="95" spans="1:7" ht="27" customHeight="1" x14ac:dyDescent="0.3">
      <c r="A95" s="155">
        <v>31</v>
      </c>
      <c r="B95" s="142" t="s">
        <v>7</v>
      </c>
      <c r="C95" s="170">
        <v>79072.990000000005</v>
      </c>
      <c r="D95" s="141">
        <v>0</v>
      </c>
      <c r="E95" s="141">
        <v>3700</v>
      </c>
      <c r="F95" s="141">
        <v>3700</v>
      </c>
      <c r="G95" s="141">
        <v>3700</v>
      </c>
    </row>
    <row r="96" spans="1:7" ht="27" customHeight="1" x14ac:dyDescent="0.3">
      <c r="A96" s="139">
        <v>32</v>
      </c>
      <c r="B96" s="142" t="s">
        <v>12</v>
      </c>
      <c r="C96" s="170">
        <v>4192.42</v>
      </c>
      <c r="D96" s="141">
        <v>0</v>
      </c>
      <c r="E96" s="141">
        <v>0</v>
      </c>
      <c r="F96" s="141">
        <v>0</v>
      </c>
      <c r="G96" s="141">
        <v>0</v>
      </c>
    </row>
    <row r="97" spans="1:7" ht="34.950000000000003" customHeight="1" x14ac:dyDescent="0.3">
      <c r="A97" s="153" t="s">
        <v>170</v>
      </c>
      <c r="B97" s="154" t="s">
        <v>171</v>
      </c>
      <c r="C97" s="138">
        <f>SUM(C98:C99)</f>
        <v>0</v>
      </c>
      <c r="D97" s="138">
        <f>SUM(D98:D99)</f>
        <v>299280</v>
      </c>
      <c r="E97" s="138">
        <f>SUM(E98:E99)</f>
        <v>231900</v>
      </c>
      <c r="F97" s="138">
        <f>SUM(F98:F99)</f>
        <v>231900</v>
      </c>
      <c r="G97" s="138">
        <f>SUM(G98:G99)</f>
        <v>231900</v>
      </c>
    </row>
    <row r="98" spans="1:7" ht="20.399999999999999" x14ac:dyDescent="0.3">
      <c r="A98" s="155">
        <v>31</v>
      </c>
      <c r="B98" s="142" t="s">
        <v>7</v>
      </c>
      <c r="C98" s="141">
        <v>0</v>
      </c>
      <c r="D98" s="170">
        <v>285780</v>
      </c>
      <c r="E98" s="141">
        <v>220900</v>
      </c>
      <c r="F98" s="141">
        <v>220900</v>
      </c>
      <c r="G98" s="141">
        <v>220900</v>
      </c>
    </row>
    <row r="99" spans="1:7" ht="20.399999999999999" x14ac:dyDescent="0.3">
      <c r="A99" s="139">
        <v>32</v>
      </c>
      <c r="B99" s="142" t="s">
        <v>12</v>
      </c>
      <c r="C99" s="141">
        <v>0</v>
      </c>
      <c r="D99" s="170">
        <v>13500</v>
      </c>
      <c r="E99" s="141">
        <v>11000</v>
      </c>
      <c r="F99" s="141">
        <v>11000</v>
      </c>
      <c r="G99" s="141">
        <v>11000</v>
      </c>
    </row>
    <row r="100" spans="1:7" ht="24.6" thickBot="1" x14ac:dyDescent="0.35">
      <c r="A100" s="115" t="s">
        <v>11</v>
      </c>
      <c r="B100" s="115" t="s">
        <v>19</v>
      </c>
      <c r="C100" s="116" t="s">
        <v>47</v>
      </c>
      <c r="D100" s="116" t="s">
        <v>48</v>
      </c>
      <c r="E100" s="116" t="s">
        <v>65</v>
      </c>
      <c r="F100" s="117" t="s">
        <v>66</v>
      </c>
      <c r="G100" s="117" t="s">
        <v>67</v>
      </c>
    </row>
    <row r="101" spans="1:7" ht="41.4" thickTop="1" x14ac:dyDescent="0.3">
      <c r="A101" s="130" t="s">
        <v>172</v>
      </c>
      <c r="B101" s="131" t="s">
        <v>173</v>
      </c>
      <c r="C101" s="132">
        <f>SUM(C102+C120)</f>
        <v>3734.4700000000003</v>
      </c>
      <c r="D101" s="132">
        <f>SUM(D102+D120)</f>
        <v>1781</v>
      </c>
      <c r="E101" s="132">
        <f>SUM(E102+E120)</f>
        <v>1840</v>
      </c>
      <c r="F101" s="132">
        <f>SUM(F102+F120)</f>
        <v>1840</v>
      </c>
      <c r="G101" s="132">
        <f>SUM(G102+G120)</f>
        <v>1840</v>
      </c>
    </row>
    <row r="102" spans="1:7" ht="51" x14ac:dyDescent="0.3">
      <c r="A102" s="133" t="s">
        <v>174</v>
      </c>
      <c r="B102" s="134" t="s">
        <v>175</v>
      </c>
      <c r="C102" s="135">
        <v>1609.91</v>
      </c>
      <c r="D102" s="135">
        <f>SUM(D106+D108+D110+D112+D114+D116+D118)</f>
        <v>0</v>
      </c>
      <c r="E102" s="135">
        <f>SUM(E106+E108+E110+E112+E114+E116+E118)</f>
        <v>0</v>
      </c>
      <c r="F102" s="135">
        <f>SUM(F106+F108+F110+F112+F114+F116+F118)</f>
        <v>0</v>
      </c>
      <c r="G102" s="135">
        <f>SUM(G106+G108+G110+G112+G114+G116+G118)</f>
        <v>0</v>
      </c>
    </row>
    <row r="103" spans="1:7" ht="20.399999999999999" x14ac:dyDescent="0.3">
      <c r="A103" s="136" t="s">
        <v>195</v>
      </c>
      <c r="B103" s="171" t="s">
        <v>196</v>
      </c>
      <c r="C103" s="135">
        <v>1609.91</v>
      </c>
      <c r="D103" s="135"/>
      <c r="E103" s="135"/>
      <c r="F103" s="135"/>
      <c r="G103" s="135"/>
    </row>
    <row r="104" spans="1:7" ht="20.399999999999999" x14ac:dyDescent="0.3">
      <c r="A104" s="169">
        <v>32</v>
      </c>
      <c r="B104" s="172" t="s">
        <v>12</v>
      </c>
      <c r="C104" s="174">
        <v>129.93</v>
      </c>
      <c r="D104" s="173"/>
      <c r="E104" s="173"/>
      <c r="F104" s="173"/>
      <c r="G104" s="173"/>
    </row>
    <row r="105" spans="1:7" x14ac:dyDescent="0.3">
      <c r="A105" s="169">
        <v>42</v>
      </c>
      <c r="B105" s="144" t="s">
        <v>82</v>
      </c>
      <c r="C105" s="174">
        <v>1479.98</v>
      </c>
      <c r="D105" s="173"/>
      <c r="E105" s="173"/>
      <c r="F105" s="173"/>
      <c r="G105" s="173"/>
    </row>
    <row r="106" spans="1:7" ht="24" customHeight="1" x14ac:dyDescent="0.3">
      <c r="A106" s="136" t="s">
        <v>138</v>
      </c>
      <c r="B106" s="137" t="s">
        <v>139</v>
      </c>
      <c r="C106" s="138">
        <v>0</v>
      </c>
      <c r="D106" s="138">
        <f>SUM(D107:D107)</f>
        <v>0</v>
      </c>
      <c r="E106" s="138">
        <f>SUM(E107:E107)</f>
        <v>0</v>
      </c>
      <c r="F106" s="138">
        <f>SUM(F107:F107)</f>
        <v>0</v>
      </c>
      <c r="G106" s="138">
        <f>SUM(G107:G107)</f>
        <v>0</v>
      </c>
    </row>
    <row r="107" spans="1:7" ht="24" customHeight="1" x14ac:dyDescent="0.3">
      <c r="A107" s="145">
        <v>42</v>
      </c>
      <c r="B107" s="144" t="s">
        <v>82</v>
      </c>
      <c r="C107" s="146">
        <v>0</v>
      </c>
      <c r="D107" s="146">
        <v>0</v>
      </c>
      <c r="E107" s="146"/>
      <c r="F107" s="146"/>
      <c r="G107" s="146"/>
    </row>
    <row r="108" spans="1:7" x14ac:dyDescent="0.3">
      <c r="A108" s="156" t="s">
        <v>133</v>
      </c>
      <c r="B108" s="157" t="s">
        <v>141</v>
      </c>
      <c r="C108" s="158">
        <f>SUM(C109:C109)</f>
        <v>0</v>
      </c>
      <c r="D108" s="158">
        <f>SUM(D109:D109)</f>
        <v>0</v>
      </c>
      <c r="E108" s="158">
        <f>SUM(E109:E109)</f>
        <v>0</v>
      </c>
      <c r="F108" s="158">
        <f>SUM(F109:F109)</f>
        <v>0</v>
      </c>
      <c r="G108" s="158">
        <f>SUM(G109:G109)</f>
        <v>0</v>
      </c>
    </row>
    <row r="109" spans="1:7" ht="25.95" customHeight="1" x14ac:dyDescent="0.3">
      <c r="A109" s="145">
        <v>42</v>
      </c>
      <c r="B109" s="144" t="s">
        <v>82</v>
      </c>
      <c r="C109" s="146">
        <v>0</v>
      </c>
      <c r="D109" s="146">
        <v>0</v>
      </c>
      <c r="E109" s="146">
        <v>0</v>
      </c>
      <c r="F109" s="146">
        <v>0</v>
      </c>
      <c r="G109" s="146">
        <v>0</v>
      </c>
    </row>
    <row r="110" spans="1:7" ht="19.2" customHeight="1" x14ac:dyDescent="0.3">
      <c r="A110" s="156" t="s">
        <v>142</v>
      </c>
      <c r="B110" s="157" t="s">
        <v>143</v>
      </c>
      <c r="C110" s="158">
        <f>SUM(C111:C111)</f>
        <v>0</v>
      </c>
      <c r="D110" s="158">
        <f>SUM(D111:D111)</f>
        <v>0</v>
      </c>
      <c r="E110" s="158">
        <f>SUM(E111:E111)</f>
        <v>0</v>
      </c>
      <c r="F110" s="158">
        <f>SUM(F111:F111)</f>
        <v>0</v>
      </c>
      <c r="G110" s="158">
        <f>SUM(G111:G111)</f>
        <v>0</v>
      </c>
    </row>
    <row r="111" spans="1:7" ht="21.6" customHeight="1" x14ac:dyDescent="0.3">
      <c r="A111" s="145">
        <v>42</v>
      </c>
      <c r="B111" s="144" t="s">
        <v>82</v>
      </c>
      <c r="C111" s="146"/>
      <c r="D111" s="146">
        <v>0</v>
      </c>
      <c r="E111" s="146"/>
      <c r="F111" s="146"/>
      <c r="G111" s="146"/>
    </row>
    <row r="112" spans="1:7" ht="23.4" customHeight="1" x14ac:dyDescent="0.3">
      <c r="A112" s="156" t="s">
        <v>144</v>
      </c>
      <c r="B112" s="157" t="s">
        <v>145</v>
      </c>
      <c r="C112" s="158">
        <f>SUM(C113:C113)</f>
        <v>0</v>
      </c>
      <c r="D112" s="158">
        <f>SUM(D113:D113)</f>
        <v>0</v>
      </c>
      <c r="E112" s="158">
        <f>SUM(E113:E113)</f>
        <v>0</v>
      </c>
      <c r="F112" s="158">
        <f>SUM(F113:F113)</f>
        <v>0</v>
      </c>
      <c r="G112" s="158">
        <f>SUM(G113:G113)</f>
        <v>0</v>
      </c>
    </row>
    <row r="113" spans="1:7" x14ac:dyDescent="0.3">
      <c r="A113" s="145">
        <v>42</v>
      </c>
      <c r="B113" s="144" t="s">
        <v>82</v>
      </c>
      <c r="C113" s="146"/>
      <c r="D113" s="146">
        <v>0</v>
      </c>
      <c r="E113" s="146">
        <v>0</v>
      </c>
      <c r="F113" s="146">
        <v>0</v>
      </c>
      <c r="G113" s="146">
        <v>0</v>
      </c>
    </row>
    <row r="114" spans="1:7" ht="22.2" customHeight="1" x14ac:dyDescent="0.3">
      <c r="A114" s="156" t="s">
        <v>176</v>
      </c>
      <c r="B114" s="157" t="s">
        <v>177</v>
      </c>
      <c r="C114" s="158">
        <f>SUM(C115:C115)</f>
        <v>0</v>
      </c>
      <c r="D114" s="158">
        <f>SUM(D115:D115)</f>
        <v>0</v>
      </c>
      <c r="E114" s="158">
        <f>SUM(E115:E115)</f>
        <v>0</v>
      </c>
      <c r="F114" s="158">
        <f>SUM(F115:F115)</f>
        <v>0</v>
      </c>
      <c r="G114" s="158">
        <f>SUM(G115:G115)</f>
        <v>0</v>
      </c>
    </row>
    <row r="115" spans="1:7" x14ac:dyDescent="0.3">
      <c r="A115" s="145">
        <v>42</v>
      </c>
      <c r="B115" s="144" t="s">
        <v>82</v>
      </c>
      <c r="C115" s="146"/>
      <c r="D115" s="146"/>
      <c r="E115" s="146"/>
      <c r="F115" s="159"/>
      <c r="G115" s="146"/>
    </row>
    <row r="116" spans="1:7" x14ac:dyDescent="0.3">
      <c r="A116" s="156" t="s">
        <v>146</v>
      </c>
      <c r="B116" s="157" t="s">
        <v>147</v>
      </c>
      <c r="C116" s="158">
        <f>SUM(C117:C117)</f>
        <v>0</v>
      </c>
      <c r="D116" s="158">
        <f>SUM(D117:D117)</f>
        <v>0</v>
      </c>
      <c r="E116" s="158">
        <f>SUM(E117:E117)</f>
        <v>0</v>
      </c>
      <c r="F116" s="158">
        <f>SUM(F117:F117)</f>
        <v>0</v>
      </c>
      <c r="G116" s="158">
        <f>SUM(G117:G117)</f>
        <v>0</v>
      </c>
    </row>
    <row r="117" spans="1:7" ht="31.95" customHeight="1" x14ac:dyDescent="0.3">
      <c r="A117" s="145">
        <v>42</v>
      </c>
      <c r="B117" s="144" t="s">
        <v>82</v>
      </c>
      <c r="C117" s="146">
        <v>0</v>
      </c>
      <c r="D117" s="146"/>
      <c r="E117" s="146"/>
      <c r="F117" s="159"/>
      <c r="G117" s="146"/>
    </row>
    <row r="118" spans="1:7" ht="48" x14ac:dyDescent="0.3">
      <c r="A118" s="136" t="s">
        <v>178</v>
      </c>
      <c r="B118" s="137" t="s">
        <v>179</v>
      </c>
      <c r="C118" s="138">
        <f>SUM(C119:C119)</f>
        <v>0</v>
      </c>
      <c r="D118" s="138">
        <f>SUM(D119:D119)</f>
        <v>0</v>
      </c>
      <c r="E118" s="138">
        <f>SUM(E119:E119)</f>
        <v>0</v>
      </c>
      <c r="F118" s="138">
        <f>SUM(F119:F119)</f>
        <v>0</v>
      </c>
      <c r="G118" s="138">
        <f>SUM(G119:G119)</f>
        <v>0</v>
      </c>
    </row>
    <row r="119" spans="1:7" ht="30.6" customHeight="1" x14ac:dyDescent="0.3">
      <c r="A119" s="139">
        <v>42</v>
      </c>
      <c r="B119" s="143" t="s">
        <v>82</v>
      </c>
      <c r="C119" s="141"/>
      <c r="D119" s="141"/>
      <c r="E119" s="141"/>
      <c r="F119" s="150"/>
      <c r="G119" s="141"/>
    </row>
    <row r="120" spans="1:7" ht="36" customHeight="1" x14ac:dyDescent="0.3">
      <c r="A120" s="133" t="s">
        <v>180</v>
      </c>
      <c r="B120" s="134" t="s">
        <v>181</v>
      </c>
      <c r="C120" s="135">
        <f>SUM(C121+C123+C125+C127+C129+C131)</f>
        <v>2124.56</v>
      </c>
      <c r="D120" s="135">
        <f>SUM(D121+D123+D125+D127+D129+D131)</f>
        <v>1781</v>
      </c>
      <c r="E120" s="135">
        <f>SUM(E121+E123+E125+E127+E129+E131)</f>
        <v>1840</v>
      </c>
      <c r="F120" s="135">
        <f>SUM(F121+F123+F125+F127+F129+F131)</f>
        <v>1840</v>
      </c>
      <c r="G120" s="135">
        <f>SUM(G121+G123+G125+G127+G129+G131)</f>
        <v>1840</v>
      </c>
    </row>
    <row r="121" spans="1:7" ht="38.4" x14ac:dyDescent="0.3">
      <c r="A121" s="136" t="s">
        <v>131</v>
      </c>
      <c r="B121" s="137" t="s">
        <v>198</v>
      </c>
      <c r="C121" s="138">
        <f>SUM(C122)</f>
        <v>1159.56</v>
      </c>
      <c r="D121" s="138">
        <f>SUM(D122)</f>
        <v>1080</v>
      </c>
      <c r="E121" s="138">
        <f>SUM(E122)</f>
        <v>1040</v>
      </c>
      <c r="F121" s="138">
        <f>SUM(F122)</f>
        <v>1040</v>
      </c>
      <c r="G121" s="138">
        <f>SUM(G122)</f>
        <v>1040</v>
      </c>
    </row>
    <row r="122" spans="1:7" x14ac:dyDescent="0.3">
      <c r="A122" s="145">
        <v>42</v>
      </c>
      <c r="B122" s="144" t="s">
        <v>82</v>
      </c>
      <c r="C122" s="236">
        <v>1159.56</v>
      </c>
      <c r="D122" s="236">
        <v>1080</v>
      </c>
      <c r="E122" s="146">
        <v>1040</v>
      </c>
      <c r="F122" s="146">
        <v>1040</v>
      </c>
      <c r="G122" s="146">
        <v>1040</v>
      </c>
    </row>
    <row r="123" spans="1:7" ht="19.2" x14ac:dyDescent="0.3">
      <c r="A123" s="136" t="s">
        <v>138</v>
      </c>
      <c r="B123" s="137" t="s">
        <v>139</v>
      </c>
      <c r="C123" s="138">
        <f>SUM(C124:C124)</f>
        <v>0</v>
      </c>
      <c r="D123" s="138">
        <f>SUM(D124:D124)</f>
        <v>0</v>
      </c>
      <c r="E123" s="138">
        <f>SUM(E124:E124)</f>
        <v>0</v>
      </c>
      <c r="F123" s="138">
        <f>SUM(F124:F124)</f>
        <v>0</v>
      </c>
      <c r="G123" s="138">
        <f>SUM(G124:G124)</f>
        <v>0</v>
      </c>
    </row>
    <row r="124" spans="1:7" ht="43.2" customHeight="1" x14ac:dyDescent="0.3">
      <c r="A124" s="139">
        <v>42</v>
      </c>
      <c r="B124" s="143" t="s">
        <v>82</v>
      </c>
      <c r="C124" s="141"/>
      <c r="D124" s="141"/>
      <c r="E124" s="141"/>
      <c r="F124" s="160"/>
      <c r="G124" s="161"/>
    </row>
    <row r="125" spans="1:7" ht="28.8" x14ac:dyDescent="0.3">
      <c r="A125" s="136" t="s">
        <v>133</v>
      </c>
      <c r="B125" s="137" t="s">
        <v>141</v>
      </c>
      <c r="C125" s="162">
        <f>SUM(C126:C126)</f>
        <v>0</v>
      </c>
      <c r="D125" s="162">
        <f>SUM(D126:D126)</f>
        <v>0</v>
      </c>
      <c r="E125" s="162">
        <f>SUM(E126:E126)</f>
        <v>0</v>
      </c>
      <c r="F125" s="162">
        <f>SUM(F126:F126)</f>
        <v>0</v>
      </c>
      <c r="G125" s="162">
        <f>SUM(G126:G126)</f>
        <v>0</v>
      </c>
    </row>
    <row r="126" spans="1:7" ht="25.95" customHeight="1" x14ac:dyDescent="0.3">
      <c r="A126" s="145">
        <v>42</v>
      </c>
      <c r="B126" s="144" t="s">
        <v>82</v>
      </c>
      <c r="C126" s="146"/>
      <c r="D126" s="146"/>
      <c r="E126" s="146"/>
      <c r="F126" s="163"/>
      <c r="G126" s="164"/>
    </row>
    <row r="127" spans="1:7" ht="20.399999999999999" customHeight="1" x14ac:dyDescent="0.3">
      <c r="A127" s="136" t="s">
        <v>142</v>
      </c>
      <c r="B127" s="137" t="s">
        <v>143</v>
      </c>
      <c r="C127" s="138">
        <f>SUM(C128:C128)</f>
        <v>965</v>
      </c>
      <c r="D127" s="138">
        <f>SUM(D128:D128)</f>
        <v>701</v>
      </c>
      <c r="E127" s="138">
        <f>SUM(E128:E128)</f>
        <v>800</v>
      </c>
      <c r="F127" s="138">
        <f>SUM(F128:F128)</f>
        <v>800</v>
      </c>
      <c r="G127" s="138">
        <f>SUM(G128:G128)</f>
        <v>800</v>
      </c>
    </row>
    <row r="128" spans="1:7" ht="33.6" x14ac:dyDescent="0.3">
      <c r="A128" s="139">
        <v>42</v>
      </c>
      <c r="B128" s="143" t="s">
        <v>82</v>
      </c>
      <c r="C128" s="141">
        <v>965</v>
      </c>
      <c r="D128" s="141">
        <v>701</v>
      </c>
      <c r="E128" s="141">
        <v>800</v>
      </c>
      <c r="F128" s="141">
        <v>800</v>
      </c>
      <c r="G128" s="141">
        <v>800</v>
      </c>
    </row>
    <row r="129" spans="1:7" ht="19.2" x14ac:dyDescent="0.3">
      <c r="A129" s="136" t="s">
        <v>146</v>
      </c>
      <c r="B129" s="137" t="s">
        <v>147</v>
      </c>
      <c r="C129" s="138">
        <f>SUM(C130:C130)</f>
        <v>0</v>
      </c>
      <c r="D129" s="138">
        <f>SUM(D130:D130)</f>
        <v>0</v>
      </c>
      <c r="E129" s="138">
        <f>SUM(E130:E130)</f>
        <v>0</v>
      </c>
      <c r="F129" s="138">
        <f>SUM(F130:F130)</f>
        <v>0</v>
      </c>
      <c r="G129" s="138">
        <f>SUM(G130:G130)</f>
        <v>0</v>
      </c>
    </row>
    <row r="130" spans="1:7" x14ac:dyDescent="0.3">
      <c r="A130" s="145">
        <v>42</v>
      </c>
      <c r="B130" s="144" t="s">
        <v>82</v>
      </c>
      <c r="C130" s="146">
        <v>0</v>
      </c>
      <c r="D130" s="146">
        <v>0</v>
      </c>
      <c r="E130" s="146"/>
      <c r="F130" s="146"/>
      <c r="G130" s="146"/>
    </row>
    <row r="131" spans="1:7" ht="67.95" customHeight="1" x14ac:dyDescent="0.3">
      <c r="A131" s="136" t="s">
        <v>178</v>
      </c>
      <c r="B131" s="137" t="s">
        <v>179</v>
      </c>
      <c r="C131" s="138">
        <f>SUM(C132:C132)</f>
        <v>0</v>
      </c>
      <c r="D131" s="138">
        <f>SUM(D132:D132)</f>
        <v>0</v>
      </c>
      <c r="E131" s="138">
        <f>SUM(E132:E132)</f>
        <v>0</v>
      </c>
      <c r="F131" s="138">
        <f>SUM(F132:F132)</f>
        <v>0</v>
      </c>
      <c r="G131" s="138">
        <f>SUM(G132:G132)</f>
        <v>0</v>
      </c>
    </row>
    <row r="132" spans="1:7" ht="33.6" x14ac:dyDescent="0.3">
      <c r="A132" s="139">
        <v>42</v>
      </c>
      <c r="B132" s="143" t="s">
        <v>82</v>
      </c>
      <c r="C132" s="141"/>
      <c r="D132" s="141"/>
      <c r="E132" s="141"/>
      <c r="F132" s="150"/>
      <c r="G132" s="141"/>
    </row>
    <row r="133" spans="1:7" ht="24.6" thickBot="1" x14ac:dyDescent="0.35">
      <c r="A133" s="115" t="s">
        <v>11</v>
      </c>
      <c r="B133" s="115" t="s">
        <v>19</v>
      </c>
      <c r="C133" s="116" t="s">
        <v>47</v>
      </c>
      <c r="D133" s="116" t="s">
        <v>48</v>
      </c>
      <c r="E133" s="116" t="s">
        <v>65</v>
      </c>
      <c r="F133" s="117" t="s">
        <v>66</v>
      </c>
      <c r="G133" s="117" t="s">
        <v>67</v>
      </c>
    </row>
    <row r="134" spans="1:7" ht="41.4" thickTop="1" x14ac:dyDescent="0.3">
      <c r="A134" s="130" t="s">
        <v>182</v>
      </c>
      <c r="B134" s="131" t="s">
        <v>183</v>
      </c>
      <c r="C134" s="132">
        <f>SUM(C135+C140)</f>
        <v>1884202.41</v>
      </c>
      <c r="D134" s="132">
        <f t="shared" ref="C134:G135" si="7">SUM(D135)</f>
        <v>2100469</v>
      </c>
      <c r="E134" s="132">
        <f t="shared" si="7"/>
        <v>2340500</v>
      </c>
      <c r="F134" s="132">
        <f t="shared" si="7"/>
        <v>2340500</v>
      </c>
      <c r="G134" s="132">
        <f t="shared" si="7"/>
        <v>2340500</v>
      </c>
    </row>
    <row r="135" spans="1:7" ht="30.6" x14ac:dyDescent="0.3">
      <c r="A135" s="133" t="s">
        <v>184</v>
      </c>
      <c r="B135" s="134" t="s">
        <v>185</v>
      </c>
      <c r="C135" s="135">
        <f t="shared" si="7"/>
        <v>1883895.88</v>
      </c>
      <c r="D135" s="135">
        <f t="shared" si="7"/>
        <v>2100469</v>
      </c>
      <c r="E135" s="135">
        <f t="shared" si="7"/>
        <v>2340500</v>
      </c>
      <c r="F135" s="135">
        <f t="shared" si="7"/>
        <v>2340500</v>
      </c>
      <c r="G135" s="135">
        <f t="shared" si="7"/>
        <v>2340500</v>
      </c>
    </row>
    <row r="136" spans="1:7" ht="38.4" x14ac:dyDescent="0.3">
      <c r="A136" s="136" t="s">
        <v>142</v>
      </c>
      <c r="B136" s="137" t="s">
        <v>143</v>
      </c>
      <c r="C136" s="138">
        <v>1883895.88</v>
      </c>
      <c r="D136" s="138">
        <f>SUM(D137:D141)</f>
        <v>2100469</v>
      </c>
      <c r="E136" s="138">
        <f>SUM(E137:E141)</f>
        <v>2340500</v>
      </c>
      <c r="F136" s="138">
        <f>SUM(F137:F141)</f>
        <v>2340500</v>
      </c>
      <c r="G136" s="138">
        <f>SUM(G137:G141)</f>
        <v>2340500</v>
      </c>
    </row>
    <row r="137" spans="1:7" ht="20.399999999999999" x14ac:dyDescent="0.3">
      <c r="A137" s="139">
        <v>31</v>
      </c>
      <c r="B137" s="142" t="s">
        <v>7</v>
      </c>
      <c r="C137" s="170">
        <v>1857006</v>
      </c>
      <c r="D137" s="170">
        <v>2076269</v>
      </c>
      <c r="E137" s="141">
        <v>2315500</v>
      </c>
      <c r="F137" s="141">
        <v>2315500</v>
      </c>
      <c r="G137" s="141">
        <v>2315500</v>
      </c>
    </row>
    <row r="138" spans="1:7" ht="20.399999999999999" x14ac:dyDescent="0.3">
      <c r="A138" s="139">
        <v>32</v>
      </c>
      <c r="B138" s="142" t="s">
        <v>12</v>
      </c>
      <c r="C138" s="170">
        <v>26490.9</v>
      </c>
      <c r="D138" s="170">
        <v>24200</v>
      </c>
      <c r="E138" s="141">
        <v>25000</v>
      </c>
      <c r="F138" s="141">
        <v>25000</v>
      </c>
      <c r="G138" s="141">
        <v>25000</v>
      </c>
    </row>
    <row r="139" spans="1:7" ht="20.399999999999999" x14ac:dyDescent="0.3">
      <c r="A139" s="139">
        <v>34</v>
      </c>
      <c r="B139" s="142" t="s">
        <v>60</v>
      </c>
      <c r="C139" s="170">
        <v>0</v>
      </c>
      <c r="D139" s="170">
        <v>0</v>
      </c>
      <c r="E139" s="141">
        <v>0</v>
      </c>
      <c r="F139" s="141">
        <v>0</v>
      </c>
      <c r="G139" s="141">
        <v>0</v>
      </c>
    </row>
    <row r="140" spans="1:7" ht="38.4" x14ac:dyDescent="0.3">
      <c r="A140" s="136" t="s">
        <v>197</v>
      </c>
      <c r="B140" s="137" t="s">
        <v>145</v>
      </c>
      <c r="C140" s="170">
        <v>306.52999999999997</v>
      </c>
      <c r="D140" s="170">
        <v>0</v>
      </c>
      <c r="E140" s="141">
        <v>0</v>
      </c>
      <c r="F140" s="141">
        <v>0</v>
      </c>
      <c r="G140" s="141">
        <v>0</v>
      </c>
    </row>
    <row r="141" spans="1:7" ht="20.399999999999999" x14ac:dyDescent="0.3">
      <c r="A141" s="139">
        <v>32</v>
      </c>
      <c r="B141" s="142" t="s">
        <v>12</v>
      </c>
      <c r="C141" s="170">
        <v>306.52999999999997</v>
      </c>
      <c r="D141" s="170">
        <v>0</v>
      </c>
      <c r="E141" s="141">
        <v>0</v>
      </c>
      <c r="F141" s="141">
        <v>0</v>
      </c>
      <c r="G141" s="141">
        <v>0</v>
      </c>
    </row>
    <row r="142" spans="1:7" x14ac:dyDescent="0.3">
      <c r="A142" s="108"/>
      <c r="B142" s="108"/>
      <c r="C142" s="109"/>
      <c r="D142" s="109"/>
      <c r="E142" s="109"/>
      <c r="F142" s="165"/>
      <c r="G142" s="165"/>
    </row>
    <row r="143" spans="1:7" x14ac:dyDescent="0.3">
      <c r="A143" s="108"/>
      <c r="B143" s="108"/>
      <c r="C143" s="109"/>
      <c r="D143" s="109"/>
      <c r="E143" s="109"/>
      <c r="F143" s="165"/>
      <c r="G143" s="165"/>
    </row>
    <row r="144" spans="1:7" x14ac:dyDescent="0.3">
      <c r="A144" s="108"/>
      <c r="B144" s="108"/>
      <c r="C144" s="109"/>
      <c r="D144" s="109"/>
      <c r="E144" s="109"/>
      <c r="F144" s="166" t="s">
        <v>186</v>
      </c>
      <c r="G144" s="165"/>
    </row>
    <row r="145" spans="1:7" x14ac:dyDescent="0.3">
      <c r="A145" s="108"/>
      <c r="B145" s="108"/>
      <c r="C145" s="109"/>
      <c r="D145" s="109"/>
      <c r="E145" s="109"/>
      <c r="F145" s="166"/>
      <c r="G145" s="165"/>
    </row>
    <row r="146" spans="1:7" x14ac:dyDescent="0.3">
      <c r="A146" s="108"/>
      <c r="B146" s="108"/>
      <c r="C146" s="109"/>
      <c r="D146" s="109"/>
      <c r="E146" s="109"/>
      <c r="F146" s="166" t="s">
        <v>187</v>
      </c>
      <c r="G146" s="165"/>
    </row>
  </sheetData>
  <mergeCells count="1">
    <mergeCell ref="A3:B3"/>
  </mergeCells>
  <pageMargins left="0.7" right="0.7" top="0.75" bottom="0.75" header="0.3" footer="0.3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racunovodstvo1</cp:lastModifiedBy>
  <cp:lastPrinted>2025-11-10T18:31:02Z</cp:lastPrinted>
  <dcterms:created xsi:type="dcterms:W3CDTF">2022-08-12T12:51:27Z</dcterms:created>
  <dcterms:modified xsi:type="dcterms:W3CDTF">2025-11-10T18:47:44Z</dcterms:modified>
</cp:coreProperties>
</file>